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e6deb8496bd0d5/Mi página/"/>
    </mc:Choice>
  </mc:AlternateContent>
  <xr:revisionPtr revIDLastSave="40" documentId="C61FF6B2D0CD858012A86AD572F519385B6418C7" xr6:coauthVersionLast="21" xr6:coauthVersionMax="21" xr10:uidLastSave="{669FB76F-A7C1-4A69-8FA0-FD0661ED9D9E}"/>
  <bookViews>
    <workbookView xWindow="0" yWindow="0" windowWidth="20490" windowHeight="6930" tabRatio="537" activeTab="3" xr2:uid="{00000000-000D-0000-FFFF-FFFF00000000}"/>
  </bookViews>
  <sheets>
    <sheet name="Definiciones" sheetId="2" r:id="rId1"/>
    <sheet name="Ecuaciones" sheetId="1" r:id="rId2"/>
    <sheet name="Datos Simulados" sheetId="3" r:id="rId3"/>
    <sheet name="Gráficos" sheetId="4" r:id="rId4"/>
  </sheets>
  <definedNames>
    <definedName name="_xlnm._FilterDatabase" localSheetId="2" hidden="1">'Datos Simulados'!$B$4:$S$4</definedName>
    <definedName name="_xlnm.Print_Area" localSheetId="1">Ecuaciones!#REF!</definedName>
    <definedName name="_xlnm.Print_Titles" localSheetId="1">Ecuaciones!$A:$A,Ecuaciones!#REF!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5" i="3"/>
  <c r="C15" i="4"/>
  <c r="B15" i="4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0" i="4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5" i="3"/>
  <c r="J6" i="3"/>
  <c r="B17" i="4" s="1"/>
  <c r="J7" i="3"/>
  <c r="J8" i="3"/>
  <c r="J9" i="3"/>
  <c r="J10" i="3"/>
  <c r="B21" i="4" s="1"/>
  <c r="J11" i="3"/>
  <c r="J12" i="3"/>
  <c r="J13" i="3"/>
  <c r="J14" i="3"/>
  <c r="B25" i="4" s="1"/>
  <c r="J15" i="3"/>
  <c r="J16" i="3"/>
  <c r="J17" i="3"/>
  <c r="J18" i="3"/>
  <c r="B29" i="4" s="1"/>
  <c r="J19" i="3"/>
  <c r="J20" i="3"/>
  <c r="J21" i="3"/>
  <c r="J22" i="3"/>
  <c r="B33" i="4" s="1"/>
  <c r="J23" i="3"/>
  <c r="J24" i="3"/>
  <c r="J25" i="3"/>
  <c r="J26" i="3"/>
  <c r="B37" i="4" s="1"/>
  <c r="J27" i="3"/>
  <c r="J28" i="3"/>
  <c r="J5" i="3"/>
  <c r="C27" i="4"/>
  <c r="C30" i="4"/>
  <c r="C31" i="4"/>
  <c r="C34" i="4"/>
  <c r="C35" i="4"/>
  <c r="C38" i="4"/>
  <c r="C39" i="4"/>
  <c r="B36" i="4" l="1"/>
  <c r="B28" i="4"/>
  <c r="B20" i="4"/>
  <c r="C20" i="4"/>
  <c r="C37" i="4"/>
  <c r="C33" i="4"/>
  <c r="C29" i="4"/>
  <c r="B39" i="4"/>
  <c r="B35" i="4"/>
  <c r="B31" i="4"/>
  <c r="B27" i="4"/>
  <c r="B23" i="4"/>
  <c r="C23" i="4"/>
  <c r="B19" i="4"/>
  <c r="C19" i="4"/>
  <c r="C17" i="4"/>
  <c r="C21" i="4"/>
  <c r="B16" i="4"/>
  <c r="C16" i="4"/>
  <c r="B32" i="4"/>
  <c r="B24" i="4"/>
  <c r="C24" i="4"/>
  <c r="C36" i="4"/>
  <c r="C32" i="4"/>
  <c r="C28" i="4"/>
  <c r="B38" i="4"/>
  <c r="B34" i="4"/>
  <c r="B30" i="4"/>
  <c r="B26" i="4"/>
  <c r="C26" i="4"/>
  <c r="B22" i="4"/>
  <c r="C22" i="4"/>
  <c r="B18" i="4"/>
  <c r="C18" i="4"/>
  <c r="C25" i="4"/>
  <c r="B14" i="1"/>
  <c r="B13" i="1"/>
  <c r="B10" i="1"/>
</calcChain>
</file>

<file path=xl/sharedStrings.xml><?xml version="1.0" encoding="utf-8"?>
<sst xmlns="http://schemas.openxmlformats.org/spreadsheetml/2006/main" count="78" uniqueCount="54">
  <si>
    <t>Definiciones</t>
  </si>
  <si>
    <t>Criterio</t>
  </si>
  <si>
    <t>Horas</t>
  </si>
  <si>
    <t>Cant. Acc. Laborales</t>
  </si>
  <si>
    <t>Cantidad de personal</t>
  </si>
  <si>
    <t>Tasa OSHA</t>
  </si>
  <si>
    <t>Horas Trabajadas</t>
  </si>
  <si>
    <t>Tasa Argentina</t>
  </si>
  <si>
    <t>Dotación</t>
  </si>
  <si>
    <t>Mes</t>
  </si>
  <si>
    <t>Km recorridos</t>
  </si>
  <si>
    <t>DAFWC</t>
  </si>
  <si>
    <t>RIC</t>
  </si>
  <si>
    <t>SVAC</t>
  </si>
  <si>
    <t>DAFWCF</t>
  </si>
  <si>
    <t>RICF</t>
  </si>
  <si>
    <t>SVAF</t>
  </si>
  <si>
    <t>Horas trabajadas acumuladas</t>
  </si>
  <si>
    <t>Km recorridos acumulados</t>
  </si>
  <si>
    <t>Compañía:</t>
  </si>
  <si>
    <t>TRIC</t>
  </si>
  <si>
    <t>TVAC</t>
  </si>
  <si>
    <t>TRICF</t>
  </si>
  <si>
    <t>ARG/UE</t>
  </si>
  <si>
    <t>OSHA (USA)</t>
  </si>
  <si>
    <t>OSHA (Estados Unidos)</t>
  </si>
  <si>
    <t>Europa (Criterio Argentino)</t>
  </si>
  <si>
    <t>Variable</t>
  </si>
  <si>
    <t>Cantidad</t>
  </si>
  <si>
    <t>Grafico de</t>
  </si>
  <si>
    <t>TVACF</t>
  </si>
  <si>
    <t>X1</t>
  </si>
  <si>
    <t>X2</t>
  </si>
  <si>
    <t>Titulo del gráfico</t>
  </si>
  <si>
    <t>Cantidad de horas trabajadas mensuales</t>
  </si>
  <si>
    <t>Distancia recorrida en el mes</t>
  </si>
  <si>
    <t>Suma de los km recorridos durante los últimos doce meses</t>
  </si>
  <si>
    <t>Suma de las horas trabajadas durante los últimos doce meses</t>
  </si>
  <si>
    <t>Cantidad de casos de Accidentes con días perdidos (Days Away From Work Cases)</t>
  </si>
  <si>
    <t>Cantidad de casos de Accidentes con trabajo restringido (Restricted Injury Case)</t>
  </si>
  <si>
    <t>Suma de todos los casos de accidente laborales (Total Recordable Injuries Cases)</t>
  </si>
  <si>
    <t>Cantidad de Accidentes vehiculares severos (Severe Vehicle Accident Case)</t>
  </si>
  <si>
    <t>Cantidad de accidentes vehiculares menores (Minor Vehicle Accident Case)</t>
  </si>
  <si>
    <t>MVAC</t>
  </si>
  <si>
    <t>MAVC</t>
  </si>
  <si>
    <t>Suma de todos los casos de accidentes vehiculares (Total Vehicle Accident Cases)</t>
  </si>
  <si>
    <t>Tasa de accidentes con días perdidos (Days Away From Work Cases Frequency)</t>
  </si>
  <si>
    <t>Tasa de accidentes registrables (Recordable Incidents Cases Frequency)</t>
  </si>
  <si>
    <t>Tasa Total de accidentes registrables (Total Recordable Incident Cases Frequency)</t>
  </si>
  <si>
    <t>Tasa de accidentes vehiculares severos (Severe Vehicle Accidents Frequency)</t>
  </si>
  <si>
    <t>MVACF</t>
  </si>
  <si>
    <t>Tasa de accidentes vehiculares menores (Minor Vehicle Accident Cases Frequency)</t>
  </si>
  <si>
    <t>Tasa total de accidentes vehiculares (Total Vehicle Accident Cases Frequency)</t>
  </si>
  <si>
    <t>MAVCF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</si>
</sst>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Fill="1"/>
    <xf numFmtId="0" fontId="3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0" fillId="0" borderId="1" xfId="0" applyFill="1" applyBorder="1"/>
    <xf numFmtId="165" fontId="3" fillId="2" borderId="2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2" fontId="3" fillId="4" borderId="4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774256"/>
        <c:axId val="594770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'Datos Simulados'!$C$4</c15:sqref>
                        </c15:formulaRef>
                      </c:ext>
                    </c:extLst>
                    <c:strCache>
                      <c:ptCount val="1"/>
                      <c:pt idx="0">
                        <c:v>Dotación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'Datos Simulados'!$B$5:$B$28</c15:sqref>
                        </c15:formulaRef>
                      </c:ext>
                    </c:extLst>
                    <c:numCache>
                      <c:formatCode>mmm\-yyyy</c:formatCode>
                      <c:ptCount val="24"/>
                      <c:pt idx="0">
                        <c:v>42005</c:v>
                      </c:pt>
                      <c:pt idx="1">
                        <c:v>42036</c:v>
                      </c:pt>
                      <c:pt idx="2">
                        <c:v>42064</c:v>
                      </c:pt>
                      <c:pt idx="3">
                        <c:v>42095</c:v>
                      </c:pt>
                      <c:pt idx="4">
                        <c:v>42125</c:v>
                      </c:pt>
                      <c:pt idx="5">
                        <c:v>42156</c:v>
                      </c:pt>
                      <c:pt idx="6">
                        <c:v>42186</c:v>
                      </c:pt>
                      <c:pt idx="7">
                        <c:v>42217</c:v>
                      </c:pt>
                      <c:pt idx="8">
                        <c:v>42248</c:v>
                      </c:pt>
                      <c:pt idx="9">
                        <c:v>42278</c:v>
                      </c:pt>
                      <c:pt idx="10">
                        <c:v>42309</c:v>
                      </c:pt>
                      <c:pt idx="11">
                        <c:v>42339</c:v>
                      </c:pt>
                      <c:pt idx="12">
                        <c:v>42370</c:v>
                      </c:pt>
                      <c:pt idx="13">
                        <c:v>42401</c:v>
                      </c:pt>
                      <c:pt idx="14">
                        <c:v>42430</c:v>
                      </c:pt>
                      <c:pt idx="15">
                        <c:v>42461</c:v>
                      </c:pt>
                      <c:pt idx="16">
                        <c:v>42491</c:v>
                      </c:pt>
                      <c:pt idx="17">
                        <c:v>42522</c:v>
                      </c:pt>
                      <c:pt idx="18">
                        <c:v>42552</c:v>
                      </c:pt>
                      <c:pt idx="19">
                        <c:v>42583</c:v>
                      </c:pt>
                      <c:pt idx="20">
                        <c:v>42614</c:v>
                      </c:pt>
                      <c:pt idx="21">
                        <c:v>42644</c:v>
                      </c:pt>
                      <c:pt idx="22">
                        <c:v>42675</c:v>
                      </c:pt>
                      <c:pt idx="23">
                        <c:v>42705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'Datos Simulados'!$C$5:$C$28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1950</c:v>
                      </c:pt>
                      <c:pt idx="1">
                        <c:v>1806</c:v>
                      </c:pt>
                      <c:pt idx="2">
                        <c:v>1502</c:v>
                      </c:pt>
                      <c:pt idx="3">
                        <c:v>1716</c:v>
                      </c:pt>
                      <c:pt idx="4">
                        <c:v>1901</c:v>
                      </c:pt>
                      <c:pt idx="5">
                        <c:v>1736</c:v>
                      </c:pt>
                      <c:pt idx="6">
                        <c:v>1578</c:v>
                      </c:pt>
                      <c:pt idx="7">
                        <c:v>1544</c:v>
                      </c:pt>
                      <c:pt idx="8">
                        <c:v>1984</c:v>
                      </c:pt>
                      <c:pt idx="9">
                        <c:v>1581</c:v>
                      </c:pt>
                      <c:pt idx="10">
                        <c:v>1530</c:v>
                      </c:pt>
                      <c:pt idx="11">
                        <c:v>1594</c:v>
                      </c:pt>
                      <c:pt idx="12">
                        <c:v>1709</c:v>
                      </c:pt>
                      <c:pt idx="13">
                        <c:v>1533</c:v>
                      </c:pt>
                      <c:pt idx="14">
                        <c:v>1861</c:v>
                      </c:pt>
                      <c:pt idx="15">
                        <c:v>1535</c:v>
                      </c:pt>
                      <c:pt idx="16">
                        <c:v>1778</c:v>
                      </c:pt>
                      <c:pt idx="17">
                        <c:v>1951</c:v>
                      </c:pt>
                      <c:pt idx="18">
                        <c:v>1866</c:v>
                      </c:pt>
                      <c:pt idx="19">
                        <c:v>1793</c:v>
                      </c:pt>
                      <c:pt idx="20">
                        <c:v>1610</c:v>
                      </c:pt>
                      <c:pt idx="21">
                        <c:v>1676</c:v>
                      </c:pt>
                      <c:pt idx="22">
                        <c:v>1851</c:v>
                      </c:pt>
                      <c:pt idx="23">
                        <c:v>1634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FE4-4221-A3A1-865D3EB9F55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Simulados'!$D$4</c15:sqref>
                        </c15:formulaRef>
                      </c:ext>
                    </c:extLst>
                    <c:strCache>
                      <c:ptCount val="1"/>
                      <c:pt idx="0">
                        <c:v>Horas Trabajadas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Simulados'!$B$5:$B$28</c15:sqref>
                        </c15:formulaRef>
                      </c:ext>
                    </c:extLst>
                    <c:numCache>
                      <c:formatCode>mmm\-yyyy</c:formatCode>
                      <c:ptCount val="24"/>
                      <c:pt idx="0">
                        <c:v>42005</c:v>
                      </c:pt>
                      <c:pt idx="1">
                        <c:v>42036</c:v>
                      </c:pt>
                      <c:pt idx="2">
                        <c:v>42064</c:v>
                      </c:pt>
                      <c:pt idx="3">
                        <c:v>42095</c:v>
                      </c:pt>
                      <c:pt idx="4">
                        <c:v>42125</c:v>
                      </c:pt>
                      <c:pt idx="5">
                        <c:v>42156</c:v>
                      </c:pt>
                      <c:pt idx="6">
                        <c:v>42186</c:v>
                      </c:pt>
                      <c:pt idx="7">
                        <c:v>42217</c:v>
                      </c:pt>
                      <c:pt idx="8">
                        <c:v>42248</c:v>
                      </c:pt>
                      <c:pt idx="9">
                        <c:v>42278</c:v>
                      </c:pt>
                      <c:pt idx="10">
                        <c:v>42309</c:v>
                      </c:pt>
                      <c:pt idx="11">
                        <c:v>42339</c:v>
                      </c:pt>
                      <c:pt idx="12">
                        <c:v>42370</c:v>
                      </c:pt>
                      <c:pt idx="13">
                        <c:v>42401</c:v>
                      </c:pt>
                      <c:pt idx="14">
                        <c:v>42430</c:v>
                      </c:pt>
                      <c:pt idx="15">
                        <c:v>42461</c:v>
                      </c:pt>
                      <c:pt idx="16">
                        <c:v>42491</c:v>
                      </c:pt>
                      <c:pt idx="17">
                        <c:v>42522</c:v>
                      </c:pt>
                      <c:pt idx="18">
                        <c:v>42552</c:v>
                      </c:pt>
                      <c:pt idx="19">
                        <c:v>42583</c:v>
                      </c:pt>
                      <c:pt idx="20">
                        <c:v>42614</c:v>
                      </c:pt>
                      <c:pt idx="21">
                        <c:v>42644</c:v>
                      </c:pt>
                      <c:pt idx="22">
                        <c:v>42675</c:v>
                      </c:pt>
                      <c:pt idx="23">
                        <c:v>42705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Simulados'!$D$5:$D$28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343200</c:v>
                      </c:pt>
                      <c:pt idx="1">
                        <c:v>317856</c:v>
                      </c:pt>
                      <c:pt idx="2">
                        <c:v>264352</c:v>
                      </c:pt>
                      <c:pt idx="3">
                        <c:v>302016</c:v>
                      </c:pt>
                      <c:pt idx="4">
                        <c:v>334576</c:v>
                      </c:pt>
                      <c:pt idx="5">
                        <c:v>305536</c:v>
                      </c:pt>
                      <c:pt idx="6">
                        <c:v>277728</c:v>
                      </c:pt>
                      <c:pt idx="7">
                        <c:v>271744</c:v>
                      </c:pt>
                      <c:pt idx="8">
                        <c:v>349184</c:v>
                      </c:pt>
                      <c:pt idx="9">
                        <c:v>278256</c:v>
                      </c:pt>
                      <c:pt idx="10">
                        <c:v>269280</c:v>
                      </c:pt>
                      <c:pt idx="11">
                        <c:v>280544</c:v>
                      </c:pt>
                      <c:pt idx="12">
                        <c:v>300784</c:v>
                      </c:pt>
                      <c:pt idx="13">
                        <c:v>269808</c:v>
                      </c:pt>
                      <c:pt idx="14">
                        <c:v>327536</c:v>
                      </c:pt>
                      <c:pt idx="15">
                        <c:v>270160</c:v>
                      </c:pt>
                      <c:pt idx="16">
                        <c:v>312928</c:v>
                      </c:pt>
                      <c:pt idx="17">
                        <c:v>343376</c:v>
                      </c:pt>
                      <c:pt idx="18">
                        <c:v>328416</c:v>
                      </c:pt>
                      <c:pt idx="19">
                        <c:v>315568</c:v>
                      </c:pt>
                      <c:pt idx="20">
                        <c:v>283360</c:v>
                      </c:pt>
                      <c:pt idx="21">
                        <c:v>294976</c:v>
                      </c:pt>
                      <c:pt idx="22">
                        <c:v>325776</c:v>
                      </c:pt>
                      <c:pt idx="23">
                        <c:v>287584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FE4-4221-A3A1-865D3EB9F55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Simulados'!$E$4</c15:sqref>
                        </c15:formulaRef>
                      </c:ext>
                    </c:extLst>
                    <c:strCache>
                      <c:ptCount val="1"/>
                      <c:pt idx="0">
                        <c:v>Km recorridos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Simulados'!$B$5:$B$28</c15:sqref>
                        </c15:formulaRef>
                      </c:ext>
                    </c:extLst>
                    <c:numCache>
                      <c:formatCode>mmm\-yyyy</c:formatCode>
                      <c:ptCount val="24"/>
                      <c:pt idx="0">
                        <c:v>42005</c:v>
                      </c:pt>
                      <c:pt idx="1">
                        <c:v>42036</c:v>
                      </c:pt>
                      <c:pt idx="2">
                        <c:v>42064</c:v>
                      </c:pt>
                      <c:pt idx="3">
                        <c:v>42095</c:v>
                      </c:pt>
                      <c:pt idx="4">
                        <c:v>42125</c:v>
                      </c:pt>
                      <c:pt idx="5">
                        <c:v>42156</c:v>
                      </c:pt>
                      <c:pt idx="6">
                        <c:v>42186</c:v>
                      </c:pt>
                      <c:pt idx="7">
                        <c:v>42217</c:v>
                      </c:pt>
                      <c:pt idx="8">
                        <c:v>42248</c:v>
                      </c:pt>
                      <c:pt idx="9">
                        <c:v>42278</c:v>
                      </c:pt>
                      <c:pt idx="10">
                        <c:v>42309</c:v>
                      </c:pt>
                      <c:pt idx="11">
                        <c:v>42339</c:v>
                      </c:pt>
                      <c:pt idx="12">
                        <c:v>42370</c:v>
                      </c:pt>
                      <c:pt idx="13">
                        <c:v>42401</c:v>
                      </c:pt>
                      <c:pt idx="14">
                        <c:v>42430</c:v>
                      </c:pt>
                      <c:pt idx="15">
                        <c:v>42461</c:v>
                      </c:pt>
                      <c:pt idx="16">
                        <c:v>42491</c:v>
                      </c:pt>
                      <c:pt idx="17">
                        <c:v>42522</c:v>
                      </c:pt>
                      <c:pt idx="18">
                        <c:v>42552</c:v>
                      </c:pt>
                      <c:pt idx="19">
                        <c:v>42583</c:v>
                      </c:pt>
                      <c:pt idx="20">
                        <c:v>42614</c:v>
                      </c:pt>
                      <c:pt idx="21">
                        <c:v>42644</c:v>
                      </c:pt>
                      <c:pt idx="22">
                        <c:v>42675</c:v>
                      </c:pt>
                      <c:pt idx="23">
                        <c:v>42705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Simulados'!$E$5:$E$28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93600</c:v>
                      </c:pt>
                      <c:pt idx="1">
                        <c:v>86688.000000000015</c:v>
                      </c:pt>
                      <c:pt idx="2">
                        <c:v>72096.000000000015</c:v>
                      </c:pt>
                      <c:pt idx="3">
                        <c:v>82368.000000000015</c:v>
                      </c:pt>
                      <c:pt idx="4">
                        <c:v>91248.000000000015</c:v>
                      </c:pt>
                      <c:pt idx="5">
                        <c:v>83328.000000000015</c:v>
                      </c:pt>
                      <c:pt idx="6">
                        <c:v>75744</c:v>
                      </c:pt>
                      <c:pt idx="7">
                        <c:v>74112</c:v>
                      </c:pt>
                      <c:pt idx="8">
                        <c:v>95232</c:v>
                      </c:pt>
                      <c:pt idx="9">
                        <c:v>75888.000000000015</c:v>
                      </c:pt>
                      <c:pt idx="10">
                        <c:v>73440</c:v>
                      </c:pt>
                      <c:pt idx="11">
                        <c:v>76512</c:v>
                      </c:pt>
                      <c:pt idx="12">
                        <c:v>82032</c:v>
                      </c:pt>
                      <c:pt idx="13">
                        <c:v>73584</c:v>
                      </c:pt>
                      <c:pt idx="14">
                        <c:v>89328.000000000015</c:v>
                      </c:pt>
                      <c:pt idx="15">
                        <c:v>73680</c:v>
                      </c:pt>
                      <c:pt idx="16">
                        <c:v>85344</c:v>
                      </c:pt>
                      <c:pt idx="17">
                        <c:v>93648.000000000015</c:v>
                      </c:pt>
                      <c:pt idx="18">
                        <c:v>89568.000000000015</c:v>
                      </c:pt>
                      <c:pt idx="19">
                        <c:v>86064</c:v>
                      </c:pt>
                      <c:pt idx="20">
                        <c:v>77280</c:v>
                      </c:pt>
                      <c:pt idx="21">
                        <c:v>80448.000000000015</c:v>
                      </c:pt>
                      <c:pt idx="22">
                        <c:v>88848.000000000015</c:v>
                      </c:pt>
                      <c:pt idx="23">
                        <c:v>78432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E4-4221-A3A1-865D3EB9F55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Simulados'!$F$4</c15:sqref>
                        </c15:formulaRef>
                      </c:ext>
                    </c:extLst>
                    <c:strCache>
                      <c:ptCount val="1"/>
                      <c:pt idx="0">
                        <c:v>Km recorridos acumulados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Simulados'!$B$5:$B$28</c15:sqref>
                        </c15:formulaRef>
                      </c:ext>
                    </c:extLst>
                    <c:numCache>
                      <c:formatCode>mmm\-yyyy</c:formatCode>
                      <c:ptCount val="24"/>
                      <c:pt idx="0">
                        <c:v>42005</c:v>
                      </c:pt>
                      <c:pt idx="1">
                        <c:v>42036</c:v>
                      </c:pt>
                      <c:pt idx="2">
                        <c:v>42064</c:v>
                      </c:pt>
                      <c:pt idx="3">
                        <c:v>42095</c:v>
                      </c:pt>
                      <c:pt idx="4">
                        <c:v>42125</c:v>
                      </c:pt>
                      <c:pt idx="5">
                        <c:v>42156</c:v>
                      </c:pt>
                      <c:pt idx="6">
                        <c:v>42186</c:v>
                      </c:pt>
                      <c:pt idx="7">
                        <c:v>42217</c:v>
                      </c:pt>
                      <c:pt idx="8">
                        <c:v>42248</c:v>
                      </c:pt>
                      <c:pt idx="9">
                        <c:v>42278</c:v>
                      </c:pt>
                      <c:pt idx="10">
                        <c:v>42309</c:v>
                      </c:pt>
                      <c:pt idx="11">
                        <c:v>42339</c:v>
                      </c:pt>
                      <c:pt idx="12">
                        <c:v>42370</c:v>
                      </c:pt>
                      <c:pt idx="13">
                        <c:v>42401</c:v>
                      </c:pt>
                      <c:pt idx="14">
                        <c:v>42430</c:v>
                      </c:pt>
                      <c:pt idx="15">
                        <c:v>42461</c:v>
                      </c:pt>
                      <c:pt idx="16">
                        <c:v>42491</c:v>
                      </c:pt>
                      <c:pt idx="17">
                        <c:v>42522</c:v>
                      </c:pt>
                      <c:pt idx="18">
                        <c:v>42552</c:v>
                      </c:pt>
                      <c:pt idx="19">
                        <c:v>42583</c:v>
                      </c:pt>
                      <c:pt idx="20">
                        <c:v>42614</c:v>
                      </c:pt>
                      <c:pt idx="21">
                        <c:v>42644</c:v>
                      </c:pt>
                      <c:pt idx="22">
                        <c:v>42675</c:v>
                      </c:pt>
                      <c:pt idx="23">
                        <c:v>42705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Simulados'!$F$5:$F$28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659188</c:v>
                      </c:pt>
                      <c:pt idx="1">
                        <c:v>659188</c:v>
                      </c:pt>
                      <c:pt idx="2">
                        <c:v>659188</c:v>
                      </c:pt>
                      <c:pt idx="3">
                        <c:v>659188</c:v>
                      </c:pt>
                      <c:pt idx="4">
                        <c:v>659188</c:v>
                      </c:pt>
                      <c:pt idx="5">
                        <c:v>659188</c:v>
                      </c:pt>
                      <c:pt idx="6">
                        <c:v>659188</c:v>
                      </c:pt>
                      <c:pt idx="7">
                        <c:v>659188</c:v>
                      </c:pt>
                      <c:pt idx="8">
                        <c:v>754420</c:v>
                      </c:pt>
                      <c:pt idx="9">
                        <c:v>830308</c:v>
                      </c:pt>
                      <c:pt idx="10">
                        <c:v>903744</c:v>
                      </c:pt>
                      <c:pt idx="11">
                        <c:v>980256</c:v>
                      </c:pt>
                      <c:pt idx="12">
                        <c:v>968688</c:v>
                      </c:pt>
                      <c:pt idx="13">
                        <c:v>955584</c:v>
                      </c:pt>
                      <c:pt idx="14">
                        <c:v>972816.00000000012</c:v>
                      </c:pt>
                      <c:pt idx="15">
                        <c:v>964128</c:v>
                      </c:pt>
                      <c:pt idx="16">
                        <c:v>958224</c:v>
                      </c:pt>
                      <c:pt idx="17">
                        <c:v>968544</c:v>
                      </c:pt>
                      <c:pt idx="18">
                        <c:v>982368</c:v>
                      </c:pt>
                      <c:pt idx="19">
                        <c:v>994320</c:v>
                      </c:pt>
                      <c:pt idx="20">
                        <c:v>976368</c:v>
                      </c:pt>
                      <c:pt idx="21">
                        <c:v>980928</c:v>
                      </c:pt>
                      <c:pt idx="22">
                        <c:v>996336</c:v>
                      </c:pt>
                      <c:pt idx="23">
                        <c:v>998256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E4-4221-A3A1-865D3EB9F55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Simulados'!$G$4</c15:sqref>
                        </c15:formulaRef>
                      </c:ext>
                    </c:extLst>
                    <c:strCache>
                      <c:ptCount val="1"/>
                      <c:pt idx="0">
                        <c:v>Horas trabajadas acumuladas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Simulados'!$B$5:$B$28</c15:sqref>
                        </c15:formulaRef>
                      </c:ext>
                    </c:extLst>
                    <c:numCache>
                      <c:formatCode>mmm\-yyyy</c:formatCode>
                      <c:ptCount val="24"/>
                      <c:pt idx="0">
                        <c:v>42005</c:v>
                      </c:pt>
                      <c:pt idx="1">
                        <c:v>42036</c:v>
                      </c:pt>
                      <c:pt idx="2">
                        <c:v>42064</c:v>
                      </c:pt>
                      <c:pt idx="3">
                        <c:v>42095</c:v>
                      </c:pt>
                      <c:pt idx="4">
                        <c:v>42125</c:v>
                      </c:pt>
                      <c:pt idx="5">
                        <c:v>42156</c:v>
                      </c:pt>
                      <c:pt idx="6">
                        <c:v>42186</c:v>
                      </c:pt>
                      <c:pt idx="7">
                        <c:v>42217</c:v>
                      </c:pt>
                      <c:pt idx="8">
                        <c:v>42248</c:v>
                      </c:pt>
                      <c:pt idx="9">
                        <c:v>42278</c:v>
                      </c:pt>
                      <c:pt idx="10">
                        <c:v>42309</c:v>
                      </c:pt>
                      <c:pt idx="11">
                        <c:v>42339</c:v>
                      </c:pt>
                      <c:pt idx="12">
                        <c:v>42370</c:v>
                      </c:pt>
                      <c:pt idx="13">
                        <c:v>42401</c:v>
                      </c:pt>
                      <c:pt idx="14">
                        <c:v>42430</c:v>
                      </c:pt>
                      <c:pt idx="15">
                        <c:v>42461</c:v>
                      </c:pt>
                      <c:pt idx="16">
                        <c:v>42491</c:v>
                      </c:pt>
                      <c:pt idx="17">
                        <c:v>42522</c:v>
                      </c:pt>
                      <c:pt idx="18">
                        <c:v>42552</c:v>
                      </c:pt>
                      <c:pt idx="19">
                        <c:v>42583</c:v>
                      </c:pt>
                      <c:pt idx="20">
                        <c:v>42614</c:v>
                      </c:pt>
                      <c:pt idx="21">
                        <c:v>42644</c:v>
                      </c:pt>
                      <c:pt idx="22">
                        <c:v>42675</c:v>
                      </c:pt>
                      <c:pt idx="23">
                        <c:v>42705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'Datos Simulados'!$G$5:$G$28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2417011</c:v>
                      </c:pt>
                      <c:pt idx="1">
                        <c:v>2417011</c:v>
                      </c:pt>
                      <c:pt idx="2">
                        <c:v>2417011</c:v>
                      </c:pt>
                      <c:pt idx="3">
                        <c:v>2417011</c:v>
                      </c:pt>
                      <c:pt idx="4">
                        <c:v>2417011</c:v>
                      </c:pt>
                      <c:pt idx="5">
                        <c:v>2417011</c:v>
                      </c:pt>
                      <c:pt idx="6">
                        <c:v>2417011</c:v>
                      </c:pt>
                      <c:pt idx="7">
                        <c:v>2417011</c:v>
                      </c:pt>
                      <c:pt idx="8">
                        <c:v>2766195</c:v>
                      </c:pt>
                      <c:pt idx="9">
                        <c:v>3044451</c:v>
                      </c:pt>
                      <c:pt idx="10">
                        <c:v>3313728</c:v>
                      </c:pt>
                      <c:pt idx="11">
                        <c:v>3594272</c:v>
                      </c:pt>
                      <c:pt idx="12">
                        <c:v>3551856</c:v>
                      </c:pt>
                      <c:pt idx="13">
                        <c:v>3503808</c:v>
                      </c:pt>
                      <c:pt idx="14">
                        <c:v>3566992</c:v>
                      </c:pt>
                      <c:pt idx="15">
                        <c:v>3535136</c:v>
                      </c:pt>
                      <c:pt idx="16">
                        <c:v>3513488</c:v>
                      </c:pt>
                      <c:pt idx="17">
                        <c:v>3551328</c:v>
                      </c:pt>
                      <c:pt idx="18">
                        <c:v>3602016</c:v>
                      </c:pt>
                      <c:pt idx="19">
                        <c:v>3645840</c:v>
                      </c:pt>
                      <c:pt idx="20">
                        <c:v>3580016</c:v>
                      </c:pt>
                      <c:pt idx="21">
                        <c:v>3596736</c:v>
                      </c:pt>
                      <c:pt idx="22">
                        <c:v>3653232</c:v>
                      </c:pt>
                      <c:pt idx="23">
                        <c:v>3660272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E4-4221-A3A1-865D3EB9F552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ser>
          <c:idx val="5"/>
          <c:order val="5"/>
          <c:tx>
            <c:strRef>
              <c:f>'Datos Simulados'!$H$4</c:f>
              <c:strCache>
                <c:ptCount val="1"/>
                <c:pt idx="0">
                  <c:v>DAFWC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Simulados'!$B$5:$B$28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'Datos Simulados'!$H$5:$H$28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  <c:pt idx="12">
                  <c:v>6</c:v>
                </c:pt>
                <c:pt idx="13">
                  <c:v>1</c:v>
                </c:pt>
                <c:pt idx="14">
                  <c:v>10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  <c:pt idx="20">
                  <c:v>1</c:v>
                </c:pt>
                <c:pt idx="21">
                  <c:v>10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E4-4221-A3A1-865D3EB9F552}"/>
            </c:ext>
          </c:extLst>
        </c:ser>
        <c:ser>
          <c:idx val="6"/>
          <c:order val="6"/>
          <c:tx>
            <c:strRef>
              <c:f>'Datos Simulados'!$I$4</c:f>
              <c:strCache>
                <c:ptCount val="1"/>
                <c:pt idx="0">
                  <c:v>RIC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Simulados'!$B$5:$B$28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'Datos Simulados'!$I$5:$I$28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E4-4221-A3A1-865D3EB9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774256"/>
        <c:axId val="594770648"/>
      </c:barChart>
      <c:lineChart>
        <c:grouping val="standard"/>
        <c:varyColors val="0"/>
        <c:ser>
          <c:idx val="7"/>
          <c:order val="7"/>
          <c:tx>
            <c:strRef>
              <c:f>'Datos Simulados'!$P$4</c:f>
              <c:strCache>
                <c:ptCount val="1"/>
                <c:pt idx="0">
                  <c:v>TRICF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'Datos Simulados'!$B$5:$B$28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'Datos Simulados'!$P$5:$P$28</c:f>
              <c:numCache>
                <c:formatCode>0.00</c:formatCode>
                <c:ptCount val="24"/>
                <c:pt idx="0">
                  <c:v>0.3309873227718037</c:v>
                </c:pt>
                <c:pt idx="1">
                  <c:v>0.41373415346475462</c:v>
                </c:pt>
                <c:pt idx="2">
                  <c:v>0.24824049207885276</c:v>
                </c:pt>
                <c:pt idx="3">
                  <c:v>0.49648098415770553</c:v>
                </c:pt>
                <c:pt idx="4">
                  <c:v>0.16549366138590185</c:v>
                </c:pt>
                <c:pt idx="5">
                  <c:v>0.16549366138590185</c:v>
                </c:pt>
                <c:pt idx="6">
                  <c:v>0.16549366138590185</c:v>
                </c:pt>
                <c:pt idx="7">
                  <c:v>0.66197464554360741</c:v>
                </c:pt>
                <c:pt idx="8">
                  <c:v>0.74472147623655827</c:v>
                </c:pt>
                <c:pt idx="9">
                  <c:v>1.2412024603942637</c:v>
                </c:pt>
                <c:pt idx="10">
                  <c:v>0.49648098415770553</c:v>
                </c:pt>
                <c:pt idx="11">
                  <c:v>1.4894429524731165</c:v>
                </c:pt>
                <c:pt idx="12">
                  <c:v>1.075708799008362</c:v>
                </c:pt>
                <c:pt idx="13">
                  <c:v>0.74472147623655827</c:v>
                </c:pt>
                <c:pt idx="14">
                  <c:v>0.82746830692950923</c:v>
                </c:pt>
                <c:pt idx="15">
                  <c:v>0.3309873227718037</c:v>
                </c:pt>
                <c:pt idx="16">
                  <c:v>0.16549366138590185</c:v>
                </c:pt>
                <c:pt idx="17">
                  <c:v>0.74472147623655827</c:v>
                </c:pt>
                <c:pt idx="18">
                  <c:v>0.74472147623655827</c:v>
                </c:pt>
                <c:pt idx="19">
                  <c:v>0.91021513762246009</c:v>
                </c:pt>
                <c:pt idx="20">
                  <c:v>0.24824049207885276</c:v>
                </c:pt>
                <c:pt idx="21">
                  <c:v>1.075708799008362</c:v>
                </c:pt>
                <c:pt idx="22">
                  <c:v>1.075708799008362</c:v>
                </c:pt>
                <c:pt idx="23">
                  <c:v>0.66197464554360741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E4-4221-A3A1-865D3EB9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48960"/>
        <c:axId val="627053224"/>
      </c:lineChart>
      <c:dateAx>
        <c:axId val="59477425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94770648"/>
        <c:crosses val="autoZero"/>
        <c:auto val="1"/>
        <c:lblOffset val="100"/>
        <c:baseTimeUnit val="months"/>
      </c:dateAx>
      <c:valAx>
        <c:axId val="594770648"/>
        <c:scaling>
          <c:orientation val="minMax"/>
          <c:max val="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94774256"/>
        <c:crosses val="autoZero"/>
        <c:crossBetween val="between"/>
      </c:valAx>
      <c:valAx>
        <c:axId val="62705322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27048960"/>
        <c:crosses val="max"/>
        <c:crossBetween val="between"/>
      </c:valAx>
      <c:dateAx>
        <c:axId val="62704896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2705322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Vehiculares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'Datos Simulados'!$K$4</c:f>
              <c:strCache>
                <c:ptCount val="1"/>
                <c:pt idx="0">
                  <c:v>SVAC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Simulados'!$B$5:$B$28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'Datos Simulados'!$K$5:$K$28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1-4C3D-A497-9CBE333E1657}"/>
            </c:ext>
          </c:extLst>
        </c:ser>
        <c:ser>
          <c:idx val="1"/>
          <c:order val="1"/>
          <c:tx>
            <c:strRef>
              <c:f>'Datos Simulados'!$L$4</c:f>
              <c:strCache>
                <c:ptCount val="1"/>
                <c:pt idx="0">
                  <c:v>MAVC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Simulados'!$B$5:$B$28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'Datos Simulados'!$L$5:$L$28</c:f>
              <c:numCache>
                <c:formatCode>General</c:formatCode>
                <c:ptCount val="24"/>
                <c:pt idx="0">
                  <c:v>1</c:v>
                </c:pt>
                <c:pt idx="1">
                  <c:v>8</c:v>
                </c:pt>
                <c:pt idx="2">
                  <c:v>15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2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6</c:v>
                </c:pt>
                <c:pt idx="12">
                  <c:v>5</c:v>
                </c:pt>
                <c:pt idx="13">
                  <c:v>13</c:v>
                </c:pt>
                <c:pt idx="14">
                  <c:v>13</c:v>
                </c:pt>
                <c:pt idx="15">
                  <c:v>7</c:v>
                </c:pt>
                <c:pt idx="16">
                  <c:v>2</c:v>
                </c:pt>
                <c:pt idx="17">
                  <c:v>9</c:v>
                </c:pt>
                <c:pt idx="18">
                  <c:v>9</c:v>
                </c:pt>
                <c:pt idx="19">
                  <c:v>15</c:v>
                </c:pt>
                <c:pt idx="20">
                  <c:v>5</c:v>
                </c:pt>
                <c:pt idx="21">
                  <c:v>5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1-4C3D-A497-9CBE333E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392112"/>
        <c:axId val="627388832"/>
      </c:barChart>
      <c:lineChart>
        <c:grouping val="standard"/>
        <c:varyColors val="0"/>
        <c:ser>
          <c:idx val="2"/>
          <c:order val="2"/>
          <c:tx>
            <c:strRef>
              <c:f>'Datos Simulados'!$S$4</c:f>
              <c:strCache>
                <c:ptCount val="1"/>
                <c:pt idx="0">
                  <c:v>TVACF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'Datos Simulados'!$B$5:$B$28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'Datos Simulados'!$S$5:$S$28</c:f>
              <c:numCache>
                <c:formatCode>0.00</c:formatCode>
                <c:ptCount val="24"/>
                <c:pt idx="0">
                  <c:v>6.0680716275174911</c:v>
                </c:pt>
                <c:pt idx="1">
                  <c:v>18.204214882552474</c:v>
                </c:pt>
                <c:pt idx="2">
                  <c:v>28.823340230708084</c:v>
                </c:pt>
                <c:pt idx="3">
                  <c:v>3.0340358137587455</c:v>
                </c:pt>
                <c:pt idx="4">
                  <c:v>6.0680716275174911</c:v>
                </c:pt>
                <c:pt idx="5">
                  <c:v>24.272286510069964</c:v>
                </c:pt>
                <c:pt idx="6">
                  <c:v>6.0680716275174911</c:v>
                </c:pt>
                <c:pt idx="7">
                  <c:v>15.170179068793727</c:v>
                </c:pt>
                <c:pt idx="8">
                  <c:v>21.238250696311219</c:v>
                </c:pt>
                <c:pt idx="9">
                  <c:v>13.653161161914355</c:v>
                </c:pt>
                <c:pt idx="10">
                  <c:v>21.238250696311219</c:v>
                </c:pt>
                <c:pt idx="11">
                  <c:v>13.653161161914355</c:v>
                </c:pt>
                <c:pt idx="12">
                  <c:v>12.136143255034982</c:v>
                </c:pt>
                <c:pt idx="13">
                  <c:v>21.238250696311219</c:v>
                </c:pt>
                <c:pt idx="14">
                  <c:v>25.789304416949339</c:v>
                </c:pt>
                <c:pt idx="15">
                  <c:v>10.61912534815561</c:v>
                </c:pt>
                <c:pt idx="16">
                  <c:v>9.1021074412762371</c:v>
                </c:pt>
                <c:pt idx="17">
                  <c:v>19.721232789431845</c:v>
                </c:pt>
                <c:pt idx="18">
                  <c:v>13.653161161914355</c:v>
                </c:pt>
                <c:pt idx="19">
                  <c:v>28.823340230708084</c:v>
                </c:pt>
                <c:pt idx="20">
                  <c:v>9.1021074412762371</c:v>
                </c:pt>
                <c:pt idx="21">
                  <c:v>15.170179068793727</c:v>
                </c:pt>
                <c:pt idx="22">
                  <c:v>15.170179068793727</c:v>
                </c:pt>
                <c:pt idx="23">
                  <c:v>12.136143255034982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91-4C3D-A497-9CBE333E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952784"/>
        <c:axId val="585949832"/>
      </c:lineChart>
      <c:dateAx>
        <c:axId val="62739211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27388832"/>
        <c:crosses val="autoZero"/>
        <c:auto val="1"/>
        <c:lblOffset val="100"/>
        <c:baseTimeUnit val="months"/>
      </c:dateAx>
      <c:valAx>
        <c:axId val="6273888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27392112"/>
        <c:crosses val="autoZero"/>
        <c:crossBetween val="between"/>
      </c:valAx>
      <c:valAx>
        <c:axId val="58594983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85952784"/>
        <c:crosses val="max"/>
        <c:crossBetween val="between"/>
      </c:valAx>
      <c:dateAx>
        <c:axId val="58595278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58594983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Gráficos!$F$20</c:f>
          <c:strCache>
            <c:ptCount val="1"/>
            <c:pt idx="0">
              <c:v>SVAF Vs TVACF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7.4776017118641694E-2"/>
          <c:y val="0.17171296296296296"/>
          <c:w val="0.89917306517857554"/>
          <c:h val="0.44283172936716253"/>
        </c:manualLayout>
      </c:layout>
      <c:lineChart>
        <c:grouping val="standard"/>
        <c:varyColors val="0"/>
        <c:ser>
          <c:idx val="0"/>
          <c:order val="0"/>
          <c:tx>
            <c:strRef>
              <c:f>Gráficos!$B$15</c:f>
              <c:strCache>
                <c:ptCount val="1"/>
                <c:pt idx="0">
                  <c:v>SVAF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Gráficos!$A$16:$A$39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Gráficos!$B$16:$B$39</c:f>
              <c:numCache>
                <c:formatCode>0.00</c:formatCode>
                <c:ptCount val="24"/>
                <c:pt idx="0">
                  <c:v>4.5510537206381185</c:v>
                </c:pt>
                <c:pt idx="1">
                  <c:v>6.0680716275174911</c:v>
                </c:pt>
                <c:pt idx="2">
                  <c:v>6.0680716275174911</c:v>
                </c:pt>
                <c:pt idx="3">
                  <c:v>1.5170179068793728</c:v>
                </c:pt>
                <c:pt idx="4">
                  <c:v>3.0340358137587455</c:v>
                </c:pt>
                <c:pt idx="5">
                  <c:v>7.5850895343968636</c:v>
                </c:pt>
                <c:pt idx="6">
                  <c:v>3.0340358137587455</c:v>
                </c:pt>
                <c:pt idx="7">
                  <c:v>1.5170179068793728</c:v>
                </c:pt>
                <c:pt idx="8">
                  <c:v>7.5850895343968636</c:v>
                </c:pt>
                <c:pt idx="9">
                  <c:v>1.5170179068793728</c:v>
                </c:pt>
                <c:pt idx="10">
                  <c:v>1.5170179068793728</c:v>
                </c:pt>
                <c:pt idx="11">
                  <c:v>4.5510537206381185</c:v>
                </c:pt>
                <c:pt idx="12">
                  <c:v>4.5510537206381185</c:v>
                </c:pt>
                <c:pt idx="13">
                  <c:v>1.5170179068793728</c:v>
                </c:pt>
                <c:pt idx="14">
                  <c:v>6.0680716275174911</c:v>
                </c:pt>
                <c:pt idx="15">
                  <c:v>0</c:v>
                </c:pt>
                <c:pt idx="16">
                  <c:v>6.0680716275174911</c:v>
                </c:pt>
                <c:pt idx="17">
                  <c:v>6.0680716275174911</c:v>
                </c:pt>
                <c:pt idx="18">
                  <c:v>0</c:v>
                </c:pt>
                <c:pt idx="19">
                  <c:v>6.0680716275174911</c:v>
                </c:pt>
                <c:pt idx="20">
                  <c:v>1.5170179068793728</c:v>
                </c:pt>
                <c:pt idx="21">
                  <c:v>7.5850895343968636</c:v>
                </c:pt>
                <c:pt idx="22">
                  <c:v>1.5170179068793728</c:v>
                </c:pt>
                <c:pt idx="23">
                  <c:v>1.5170179068793728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6-4819-9F06-308960DD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94331680"/>
        <c:axId val="394335616"/>
      </c:lineChart>
      <c:lineChart>
        <c:grouping val="standard"/>
        <c:varyColors val="0"/>
        <c:ser>
          <c:idx val="1"/>
          <c:order val="1"/>
          <c:tx>
            <c:strRef>
              <c:f>Gráficos!$C$15</c:f>
              <c:strCache>
                <c:ptCount val="1"/>
                <c:pt idx="0">
                  <c:v>TVACF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Gráficos!$A$16:$A$39</c:f>
              <c:numCache>
                <c:formatCode>mmm\-yyyy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Gráficos!$C$16:$C$39</c:f>
              <c:numCache>
                <c:formatCode>0.00</c:formatCode>
                <c:ptCount val="24"/>
                <c:pt idx="0">
                  <c:v>6.0680716275174911</c:v>
                </c:pt>
                <c:pt idx="1">
                  <c:v>18.204214882552474</c:v>
                </c:pt>
                <c:pt idx="2">
                  <c:v>28.823340230708084</c:v>
                </c:pt>
                <c:pt idx="3">
                  <c:v>3.0340358137587455</c:v>
                </c:pt>
                <c:pt idx="4">
                  <c:v>6.0680716275174911</c:v>
                </c:pt>
                <c:pt idx="5">
                  <c:v>24.272286510069964</c:v>
                </c:pt>
                <c:pt idx="6">
                  <c:v>6.0680716275174911</c:v>
                </c:pt>
                <c:pt idx="7">
                  <c:v>15.170179068793727</c:v>
                </c:pt>
                <c:pt idx="8">
                  <c:v>21.238250696311219</c:v>
                </c:pt>
                <c:pt idx="9">
                  <c:v>13.653161161914355</c:v>
                </c:pt>
                <c:pt idx="10">
                  <c:v>21.238250696311219</c:v>
                </c:pt>
                <c:pt idx="11">
                  <c:v>13.653161161914355</c:v>
                </c:pt>
                <c:pt idx="12">
                  <c:v>12.136143255034982</c:v>
                </c:pt>
                <c:pt idx="13">
                  <c:v>21.238250696311219</c:v>
                </c:pt>
                <c:pt idx="14">
                  <c:v>25.789304416949339</c:v>
                </c:pt>
                <c:pt idx="15">
                  <c:v>10.61912534815561</c:v>
                </c:pt>
                <c:pt idx="16">
                  <c:v>9.1021074412762371</c:v>
                </c:pt>
                <c:pt idx="17">
                  <c:v>19.721232789431845</c:v>
                </c:pt>
                <c:pt idx="18">
                  <c:v>13.653161161914355</c:v>
                </c:pt>
                <c:pt idx="19">
                  <c:v>28.823340230708084</c:v>
                </c:pt>
                <c:pt idx="20">
                  <c:v>9.1021074412762371</c:v>
                </c:pt>
                <c:pt idx="21">
                  <c:v>15.170179068793727</c:v>
                </c:pt>
                <c:pt idx="22">
                  <c:v>15.170179068793727</c:v>
                </c:pt>
                <c:pt idx="23">
                  <c:v>12.136143255034982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6-4819-9F06-308960DD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80448"/>
        <c:axId val="627075528"/>
      </c:lineChart>
      <c:dateAx>
        <c:axId val="39433168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94335616"/>
        <c:crosses val="autoZero"/>
        <c:auto val="1"/>
        <c:lblOffset val="100"/>
        <c:baseTimeUnit val="months"/>
      </c:dateAx>
      <c:valAx>
        <c:axId val="394335616"/>
        <c:scaling>
          <c:orientation val="minMax"/>
          <c:max val="32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rgbClr val="0070C0"/>
            </a:solidFill>
            <a:tailEnd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94331680"/>
        <c:crosses val="autoZero"/>
        <c:crossBetween val="between"/>
      </c:valAx>
      <c:valAx>
        <c:axId val="6270755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27080448"/>
        <c:crosses val="max"/>
        <c:crossBetween val="between"/>
      </c:valAx>
      <c:dateAx>
        <c:axId val="627080448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27075528"/>
        <c:crosses val="autoZero"/>
        <c:auto val="1"/>
        <c:lblOffset val="100"/>
        <c:baseTimeUnit val="months"/>
        <c:majorUnit val="1"/>
        <c:minorUnit val="1"/>
      </c:date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Drop" dropStyle="combo" dx="22" fmlaLink="$B$11" fmlaRange="$A$3:$A$8" noThreeD="1" sel="6" val="0"/>
</file>

<file path=xl/ctrlProps/ctrlProp2.xml><?xml version="1.0" encoding="utf-8"?>
<formControlPr xmlns="http://schemas.microsoft.com/office/spreadsheetml/2009/9/main" objectType="Drop" dropStyle="combo" dx="22" fmlaLink="$B$10" fmlaRange="$A$3:$A$8" noThreeD="1" sel="4" val="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673939</xdr:colOff>
      <xdr:row>1</xdr:row>
      <xdr:rowOff>17972</xdr:rowOff>
    </xdr:from>
    <xdr:to>
      <xdr:col>8</xdr:col>
      <xdr:colOff>431321</xdr:colOff>
      <xdr:row>12</xdr:row>
      <xdr:rowOff>53915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34906" y="179717"/>
          <a:ext cx="4178420" cy="1896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>
              <a:latin typeface="Arial" panose="020B0604020202020204" pitchFamily="34" charset="0"/>
              <a:cs typeface="Arial" panose="020B0604020202020204" pitchFamily="34" charset="0"/>
            </a:rPr>
            <a:t>Ecuaciones típicas</a:t>
          </a:r>
        </a:p>
        <a:p>
          <a:endParaRPr lang="es-AR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AR" sz="1050">
              <a:latin typeface="Arial" panose="020B0604020202020204" pitchFamily="34" charset="0"/>
              <a:cs typeface="Arial" panose="020B0604020202020204" pitchFamily="34" charset="0"/>
            </a:rPr>
            <a:t>Tasa = </a:t>
          </a:r>
          <a:r>
            <a:rPr lang="es-AR" sz="1050" u="sng">
              <a:latin typeface="Arial" panose="020B0604020202020204" pitchFamily="34" charset="0"/>
              <a:cs typeface="Arial" panose="020B0604020202020204" pitchFamily="34" charset="0"/>
            </a:rPr>
            <a:t>Suma</a:t>
          </a:r>
          <a:r>
            <a:rPr lang="es-AR" sz="1050" u="sng" baseline="0">
              <a:latin typeface="Arial" panose="020B0604020202020204" pitchFamily="34" charset="0"/>
              <a:cs typeface="Arial" panose="020B0604020202020204" pitchFamily="34" charset="0"/>
            </a:rPr>
            <a:t> de casos x 200,000* horas trabajadas</a:t>
          </a:r>
        </a:p>
        <a:p>
          <a:r>
            <a:rPr lang="es-AR" sz="1050" u="none" baseline="0">
              <a:latin typeface="Arial" panose="020B0604020202020204" pitchFamily="34" charset="0"/>
              <a:cs typeface="Arial" panose="020B0604020202020204" pitchFamily="34" charset="0"/>
            </a:rPr>
            <a:t>	Suma de horas trabajadas</a:t>
          </a:r>
        </a:p>
        <a:p>
          <a:endParaRPr lang="es-AR" sz="110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AR" sz="1050" u="none" baseline="0">
              <a:latin typeface="Arial" panose="020B0604020202020204" pitchFamily="34" charset="0"/>
              <a:cs typeface="Arial" panose="020B0604020202020204" pitchFamily="34" charset="0"/>
            </a:rPr>
            <a:t>Tasa Vehiculares = </a:t>
          </a:r>
          <a:r>
            <a:rPr lang="es-AR" sz="1050" u="sng" baseline="0">
              <a:latin typeface="Arial" panose="020B0604020202020204" pitchFamily="34" charset="0"/>
              <a:cs typeface="Arial" panose="020B0604020202020204" pitchFamily="34" charset="0"/>
            </a:rPr>
            <a:t>Suma de casos * 1,000,000 km recorridos</a:t>
          </a:r>
        </a:p>
        <a:p>
          <a:r>
            <a:rPr lang="es-AR" sz="1050" u="none" baseline="0">
              <a:latin typeface="Arial" panose="020B0604020202020204" pitchFamily="34" charset="0"/>
              <a:cs typeface="Arial" panose="020B0604020202020204" pitchFamily="34" charset="0"/>
            </a:rPr>
            <a:t>	         Suma de km recorridos</a:t>
          </a:r>
        </a:p>
        <a:p>
          <a:endParaRPr lang="es-AR" sz="110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AR" sz="1100" u="none">
              <a:latin typeface="Arial" panose="020B0604020202020204" pitchFamily="34" charset="0"/>
              <a:cs typeface="Arial" panose="020B0604020202020204" pitchFamily="34" charset="0"/>
            </a:rPr>
            <a:t>Normalmente</a:t>
          </a:r>
          <a:r>
            <a:rPr lang="es-AR" sz="1100" u="none" baseline="0">
              <a:latin typeface="Arial" panose="020B0604020202020204" pitchFamily="34" charset="0"/>
              <a:cs typeface="Arial" panose="020B0604020202020204" pitchFamily="34" charset="0"/>
            </a:rPr>
            <a:t> se adoptan períodos de 12 meses</a:t>
          </a:r>
        </a:p>
        <a:p>
          <a:r>
            <a:rPr lang="es-AR" sz="1100" u="none" baseline="0">
              <a:latin typeface="Arial" panose="020B0604020202020204" pitchFamily="34" charset="0"/>
              <a:cs typeface="Arial" panose="020B0604020202020204" pitchFamily="34" charset="0"/>
            </a:rPr>
            <a:t>* ó 1.000.000 de horas trabajadas para la legislación Argentina</a:t>
          </a:r>
          <a:endParaRPr lang="es-AR" sz="11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1</xdr:row>
      <xdr:rowOff>233362</xdr:rowOff>
    </xdr:from>
    <xdr:to>
      <xdr:col>26</xdr:col>
      <xdr:colOff>47625</xdr:colOff>
      <xdr:row>16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</xdr:colOff>
      <xdr:row>17</xdr:row>
      <xdr:rowOff>14287</xdr:rowOff>
    </xdr:from>
    <xdr:to>
      <xdr:col>26</xdr:col>
      <xdr:colOff>57150</xdr:colOff>
      <xdr:row>34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76200</xdr:rowOff>
        </xdr:from>
        <xdr:to>
          <xdr:col>18</xdr:col>
          <xdr:colOff>165100</xdr:colOff>
          <xdr:row>21</xdr:row>
          <xdr:rowOff>19050</xdr:rowOff>
        </xdr:to>
        <xdr:sp macro="" textlink="">
          <xdr:nvSpPr>
            <xdr:cNvPr id="2049" name="Lista desplegab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50800</xdr:colOff>
          <xdr:row>17</xdr:row>
          <xdr:rowOff>50800</xdr:rowOff>
        </xdr:from>
        <xdr:to>
          <xdr:col>18</xdr:col>
          <xdr:colOff>152400</xdr:colOff>
          <xdr:row>18</xdr:row>
          <xdr:rowOff>152400</xdr:rowOff>
        </xdr:to>
        <xdr:sp macro="" textlink="">
          <xdr:nvSpPr>
            <xdr:cNvPr id="2051" name="Lista desplegable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142875</xdr:colOff>
      <xdr:row>0</xdr:row>
      <xdr:rowOff>52387</xdr:rowOff>
    </xdr:from>
    <xdr:to>
      <xdr:col>18</xdr:col>
      <xdr:colOff>219075</xdr:colOff>
      <xdr:row>16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17</xdr:row>
      <xdr:rowOff>139700</xdr:rowOff>
    </xdr:from>
    <xdr:to>
      <xdr:col>14</xdr:col>
      <xdr:colOff>336550</xdr:colOff>
      <xdr:row>21</xdr:row>
      <xdr:rowOff>50800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E8B021D-C827-4CE0-B576-636B9575F1F8}"/>
            </a:ext>
          </a:extLst>
        </xdr:cNvPr>
        <xdr:cNvSpPr txBox="1"/>
      </xdr:nvSpPr>
      <xdr:spPr>
        <a:xfrm>
          <a:off x="5613400" y="2908300"/>
          <a:ext cx="198755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Seleccione las curvas que desee comparar.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workbookViewId="0">
      <selection activeCell="B20" sqref="B20"/>
    </sheetView>
  </sheetViews>
  <sheetFormatPr baseColWidth="10" defaultRowHeight="12.5" x14ac:dyDescent="0.25"/>
  <cols>
    <col min="1" max="1" width="15.26953125" customWidth="1"/>
    <col min="2" max="2" width="74.1796875" customWidth="1"/>
  </cols>
  <sheetData>
    <row r="1" spans="1:2" ht="13" x14ac:dyDescent="0.3">
      <c r="A1" s="11" t="s">
        <v>0</v>
      </c>
    </row>
    <row r="3" spans="1:2" x14ac:dyDescent="0.25">
      <c r="A3" s="40" t="s">
        <v>8</v>
      </c>
      <c r="B3" s="1" t="s">
        <v>4</v>
      </c>
    </row>
    <row r="4" spans="1:2" x14ac:dyDescent="0.25">
      <c r="A4" s="40" t="s">
        <v>6</v>
      </c>
      <c r="B4" s="1" t="s">
        <v>34</v>
      </c>
    </row>
    <row r="5" spans="1:2" x14ac:dyDescent="0.25">
      <c r="A5" s="41" t="s">
        <v>10</v>
      </c>
      <c r="B5" s="1" t="s">
        <v>35</v>
      </c>
    </row>
    <row r="6" spans="1:2" ht="24" x14ac:dyDescent="0.25">
      <c r="A6" s="41" t="s">
        <v>18</v>
      </c>
      <c r="B6" s="2" t="s">
        <v>36</v>
      </c>
    </row>
    <row r="7" spans="1:2" ht="24" x14ac:dyDescent="0.25">
      <c r="A7" s="41" t="s">
        <v>17</v>
      </c>
      <c r="B7" s="2" t="s">
        <v>37</v>
      </c>
    </row>
    <row r="8" spans="1:2" x14ac:dyDescent="0.25">
      <c r="A8" s="42" t="s">
        <v>11</v>
      </c>
      <c r="B8" s="2" t="s">
        <v>38</v>
      </c>
    </row>
    <row r="9" spans="1:2" x14ac:dyDescent="0.25">
      <c r="A9" s="43" t="s">
        <v>12</v>
      </c>
      <c r="B9" s="2" t="s">
        <v>39</v>
      </c>
    </row>
    <row r="10" spans="1:2" x14ac:dyDescent="0.25">
      <c r="A10" s="43" t="s">
        <v>20</v>
      </c>
      <c r="B10" s="2" t="s">
        <v>40</v>
      </c>
    </row>
    <row r="11" spans="1:2" x14ac:dyDescent="0.25">
      <c r="A11" s="44" t="s">
        <v>13</v>
      </c>
      <c r="B11" s="2" t="s">
        <v>41</v>
      </c>
    </row>
    <row r="12" spans="1:2" x14ac:dyDescent="0.25">
      <c r="A12" s="44" t="s">
        <v>43</v>
      </c>
      <c r="B12" s="2" t="s">
        <v>42</v>
      </c>
    </row>
    <row r="13" spans="1:2" x14ac:dyDescent="0.25">
      <c r="A13" s="45" t="s">
        <v>21</v>
      </c>
      <c r="B13" s="2" t="s">
        <v>45</v>
      </c>
    </row>
    <row r="14" spans="1:2" x14ac:dyDescent="0.25">
      <c r="A14" s="46" t="s">
        <v>14</v>
      </c>
      <c r="B14" s="2" t="s">
        <v>46</v>
      </c>
    </row>
    <row r="15" spans="1:2" x14ac:dyDescent="0.25">
      <c r="A15" s="47" t="s">
        <v>15</v>
      </c>
      <c r="B15" s="2" t="s">
        <v>47</v>
      </c>
    </row>
    <row r="16" spans="1:2" x14ac:dyDescent="0.25">
      <c r="A16" s="47" t="s">
        <v>22</v>
      </c>
      <c r="B16" s="2" t="s">
        <v>48</v>
      </c>
    </row>
    <row r="17" spans="1:2" x14ac:dyDescent="0.25">
      <c r="A17" s="46" t="s">
        <v>16</v>
      </c>
      <c r="B17" s="2" t="s">
        <v>49</v>
      </c>
    </row>
    <row r="18" spans="1:2" x14ac:dyDescent="0.25">
      <c r="A18" s="46" t="s">
        <v>50</v>
      </c>
      <c r="B18" s="2" t="s">
        <v>51</v>
      </c>
    </row>
    <row r="19" spans="1:2" x14ac:dyDescent="0.25">
      <c r="A19" s="46" t="s">
        <v>30</v>
      </c>
      <c r="B19" s="2" t="s">
        <v>52</v>
      </c>
    </row>
  </sheetData>
  <dataValidations count="5">
    <dataValidation allowBlank="1" showInputMessage="1" showErrorMessage="1" promptTitle="Criterio IOGP" prompt="Accidente vehicular menor (Minor Vehicle Case)." sqref="A12:A13" xr:uid="{D745D7CA-9E5E-411F-BC74-63B2AF074CB4}"/>
    <dataValidation allowBlank="1" showInputMessage="1" showErrorMessage="1" promptTitle="Criterio IOGP" prompt="Caso de accidente vehicular severo (Severe Vehicle Accident Case). Por ejemplo vuelco, choque o evento que demande el auxilio de una grúa." sqref="A11" xr:uid="{C3498680-8BB9-4D7A-9858-70C39950A878}"/>
    <dataValidation allowBlank="1" showInputMessage="1" showErrorMessage="1" promptTitle="Criterio OSHA" prompt="Accidentes laborales registrables (casos con asignación de trabajo restringido o tratamiento médico)" sqref="A9:A10" xr:uid="{1EC22F5D-E5B9-447B-993C-379DB0F17B9D}"/>
    <dataValidation allowBlank="1" showInputMessage="1" showErrorMessage="1" prompt="Propios mas contratistas" sqref="A4:A5" xr:uid="{1E59BC4C-15C1-4E68-A8AB-E101757ADBD1}"/>
    <dataValidation allowBlank="1" showInputMessage="1" showErrorMessage="1" promptTitle="Dotación" prompt="Propios mas contratistas" sqref="A3" xr:uid="{33155144-06A0-4155-A7B5-DC28E35631CF}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zoomScale="106" zoomScaleNormal="106" zoomScaleSheetLayoutView="75" workbookViewId="0">
      <selection activeCell="F16" sqref="F16"/>
    </sheetView>
  </sheetViews>
  <sheetFormatPr baseColWidth="10" defaultColWidth="11.453125" defaultRowHeight="12.5" x14ac:dyDescent="0.25"/>
  <cols>
    <col min="1" max="1" width="28.1796875" style="3" customWidth="1"/>
    <col min="2" max="4" width="10.26953125" style="3" customWidth="1"/>
    <col min="5" max="16384" width="11.453125" style="3"/>
  </cols>
  <sheetData>
    <row r="2" spans="1:2" ht="13" x14ac:dyDescent="0.25">
      <c r="A2" s="32" t="s">
        <v>1</v>
      </c>
      <c r="B2" s="32" t="s">
        <v>2</v>
      </c>
    </row>
    <row r="3" spans="1:2" ht="15" customHeight="1" x14ac:dyDescent="0.25">
      <c r="A3" s="4" t="s">
        <v>25</v>
      </c>
      <c r="B3" s="30">
        <v>200000</v>
      </c>
    </row>
    <row r="4" spans="1:2" ht="17.25" customHeight="1" x14ac:dyDescent="0.25">
      <c r="A4" s="4" t="s">
        <v>26</v>
      </c>
      <c r="B4" s="30">
        <v>1000000</v>
      </c>
    </row>
    <row r="7" spans="1:2" ht="13" x14ac:dyDescent="0.25">
      <c r="A7" s="33" t="s">
        <v>27</v>
      </c>
      <c r="B7" s="33" t="s">
        <v>28</v>
      </c>
    </row>
    <row r="8" spans="1:2" x14ac:dyDescent="0.25">
      <c r="A8" s="4" t="s">
        <v>3</v>
      </c>
      <c r="B8" s="31">
        <v>12</v>
      </c>
    </row>
    <row r="9" spans="1:2" x14ac:dyDescent="0.25">
      <c r="A9" s="4" t="s">
        <v>4</v>
      </c>
      <c r="B9" s="31">
        <v>1000</v>
      </c>
    </row>
    <row r="10" spans="1:2" x14ac:dyDescent="0.25">
      <c r="A10" s="4" t="s">
        <v>6</v>
      </c>
      <c r="B10" s="31">
        <f>$B$9*2000</f>
        <v>2000000</v>
      </c>
    </row>
    <row r="13" spans="1:2" ht="13" x14ac:dyDescent="0.25">
      <c r="A13" s="5" t="s">
        <v>5</v>
      </c>
      <c r="B13" s="6">
        <f>B8/B10*$B$3</f>
        <v>1.2</v>
      </c>
    </row>
    <row r="14" spans="1:2" ht="13" x14ac:dyDescent="0.25">
      <c r="A14" s="5" t="s">
        <v>7</v>
      </c>
      <c r="B14" s="6">
        <f>($B$8/$B$10)*B4</f>
        <v>6</v>
      </c>
    </row>
  </sheetData>
  <printOptions horizontalCentered="1" verticalCentered="1"/>
  <pageMargins left="0.39370078740157483" right="0.39370078740157483" top="0.39370078740157483" bottom="0.39370078740157483" header="0" footer="0"/>
  <pageSetup orientation="landscape" horizontalDpi="4294967294" r:id="rId1"/>
  <headerFooter alignWithMargins="0">
    <oddFooter>&amp;L&amp;D&amp;C&amp;P de 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8"/>
  <sheetViews>
    <sheetView topLeftCell="O14" workbookViewId="0">
      <selection activeCell="AB13" sqref="AB13"/>
    </sheetView>
  </sheetViews>
  <sheetFormatPr baseColWidth="10" defaultRowHeight="12.5" x14ac:dyDescent="0.25"/>
  <cols>
    <col min="1" max="1" width="3" bestFit="1" customWidth="1"/>
    <col min="2" max="2" width="10.26953125" bestFit="1" customWidth="1"/>
    <col min="3" max="3" width="13.1796875" style="7" bestFit="1" customWidth="1"/>
    <col min="4" max="4" width="15.1796875" style="7" bestFit="1" customWidth="1"/>
    <col min="5" max="5" width="14" style="7" bestFit="1" customWidth="1"/>
    <col min="6" max="6" width="15.81640625" style="7" bestFit="1" customWidth="1"/>
    <col min="7" max="7" width="15.81640625" bestFit="1" customWidth="1"/>
    <col min="8" max="8" width="12.453125" bestFit="1" customWidth="1"/>
    <col min="9" max="9" width="9.26953125" bestFit="1" customWidth="1"/>
    <col min="10" max="10" width="10.26953125" bestFit="1" customWidth="1"/>
    <col min="11" max="11" width="10.81640625" bestFit="1" customWidth="1"/>
    <col min="12" max="12" width="11" bestFit="1" customWidth="1"/>
    <col min="13" max="13" width="11.81640625" bestFit="1" customWidth="1"/>
    <col min="14" max="14" width="13.453125" bestFit="1" customWidth="1"/>
    <col min="15" max="15" width="10.26953125" bestFit="1" customWidth="1"/>
    <col min="16" max="16" width="11.26953125" bestFit="1" customWidth="1"/>
    <col min="17" max="17" width="10.54296875" bestFit="1" customWidth="1"/>
    <col min="18" max="18" width="12" bestFit="1" customWidth="1"/>
    <col min="19" max="19" width="11.7265625" bestFit="1" customWidth="1"/>
  </cols>
  <sheetData>
    <row r="1" spans="1:19" ht="21.75" customHeight="1" x14ac:dyDescent="0.25">
      <c r="B1" s="13" t="s">
        <v>19</v>
      </c>
      <c r="M1" s="1" t="s">
        <v>24</v>
      </c>
      <c r="N1">
        <v>200000</v>
      </c>
    </row>
    <row r="2" spans="1:19" ht="21.75" customHeight="1" x14ac:dyDescent="0.25">
      <c r="B2" s="13"/>
      <c r="M2" s="1" t="s">
        <v>23</v>
      </c>
      <c r="N2">
        <v>1000000</v>
      </c>
    </row>
    <row r="3" spans="1:19" ht="21.75" customHeight="1" x14ac:dyDescent="0.25"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</row>
    <row r="4" spans="1:19" s="12" customFormat="1" ht="24" x14ac:dyDescent="0.25">
      <c r="A4" s="12">
        <v>1</v>
      </c>
      <c r="B4" s="22" t="s">
        <v>9</v>
      </c>
      <c r="C4" s="14" t="s">
        <v>8</v>
      </c>
      <c r="D4" s="14" t="s">
        <v>6</v>
      </c>
      <c r="E4" s="15" t="s">
        <v>10</v>
      </c>
      <c r="F4" s="15" t="s">
        <v>18</v>
      </c>
      <c r="G4" s="15" t="s">
        <v>17</v>
      </c>
      <c r="H4" s="16" t="s">
        <v>11</v>
      </c>
      <c r="I4" s="17" t="s">
        <v>12</v>
      </c>
      <c r="J4" s="17" t="s">
        <v>20</v>
      </c>
      <c r="K4" s="18" t="s">
        <v>13</v>
      </c>
      <c r="L4" s="18" t="s">
        <v>44</v>
      </c>
      <c r="M4" s="26" t="s">
        <v>21</v>
      </c>
      <c r="N4" s="20" t="s">
        <v>14</v>
      </c>
      <c r="O4" s="21" t="s">
        <v>15</v>
      </c>
      <c r="P4" s="21" t="s">
        <v>22</v>
      </c>
      <c r="Q4" s="20" t="s">
        <v>16</v>
      </c>
      <c r="R4" s="20" t="s">
        <v>53</v>
      </c>
      <c r="S4" s="20" t="s">
        <v>30</v>
      </c>
    </row>
    <row r="5" spans="1:19" x14ac:dyDescent="0.25">
      <c r="A5" s="12">
        <v>2</v>
      </c>
      <c r="B5" s="29">
        <v>42005</v>
      </c>
      <c r="C5" s="8">
        <v>1950</v>
      </c>
      <c r="D5" s="8">
        <v>343200</v>
      </c>
      <c r="E5" s="8">
        <v>93600</v>
      </c>
      <c r="F5" s="8">
        <v>659188</v>
      </c>
      <c r="G5" s="9">
        <v>2417011</v>
      </c>
      <c r="H5" s="8">
        <v>1</v>
      </c>
      <c r="I5" s="8">
        <v>3</v>
      </c>
      <c r="J5" s="25">
        <f>H5+I5</f>
        <v>4</v>
      </c>
      <c r="K5" s="8">
        <v>3</v>
      </c>
      <c r="L5" s="8">
        <v>1</v>
      </c>
      <c r="M5" s="26">
        <f>L5+K5</f>
        <v>4</v>
      </c>
      <c r="N5" s="10">
        <f>$N$1*H5/$G$5</f>
        <v>8.2746830692950926E-2</v>
      </c>
      <c r="O5" s="10">
        <f>$N$1*I5/$G$5</f>
        <v>0.24824049207885276</v>
      </c>
      <c r="P5" s="27">
        <f>$N$1*J5/$G$5</f>
        <v>0.3309873227718037</v>
      </c>
      <c r="Q5" s="23">
        <f>$N$2*K5/$F$5</f>
        <v>4.5510537206381185</v>
      </c>
      <c r="R5" s="24">
        <f>$N$2*L5/$F$5</f>
        <v>1.5170179068793728</v>
      </c>
      <c r="S5" s="27">
        <f>$N$2*M5/$F$5</f>
        <v>6.0680716275174911</v>
      </c>
    </row>
    <row r="6" spans="1:19" x14ac:dyDescent="0.25">
      <c r="A6" s="12">
        <v>3</v>
      </c>
      <c r="B6" s="29">
        <v>42036</v>
      </c>
      <c r="C6" s="8">
        <v>1806</v>
      </c>
      <c r="D6" s="8">
        <v>317856</v>
      </c>
      <c r="E6" s="8">
        <v>86688.000000000015</v>
      </c>
      <c r="F6" s="8">
        <v>659188</v>
      </c>
      <c r="G6" s="9">
        <v>2417011</v>
      </c>
      <c r="H6" s="8">
        <v>3</v>
      </c>
      <c r="I6" s="8">
        <v>2</v>
      </c>
      <c r="J6" s="25">
        <f t="shared" ref="J6:J28" si="0">H6+I6</f>
        <v>5</v>
      </c>
      <c r="K6" s="8">
        <v>4</v>
      </c>
      <c r="L6" s="8">
        <v>8</v>
      </c>
      <c r="M6" s="26">
        <f t="shared" ref="M6:M28" si="1">L6+K6</f>
        <v>12</v>
      </c>
      <c r="N6" s="10">
        <f t="shared" ref="N6:N28" si="2">$N$1*H6/$G$5</f>
        <v>0.24824049207885276</v>
      </c>
      <c r="O6" s="10">
        <f t="shared" ref="O6:O28" si="3">$N$1*I6/$G$5</f>
        <v>0.16549366138590185</v>
      </c>
      <c r="P6" s="27">
        <f t="shared" ref="P6:P28" si="4">$N$1*J6/$G$5</f>
        <v>0.41373415346475462</v>
      </c>
      <c r="Q6" s="23">
        <f t="shared" ref="Q6:Q28" si="5">$N$2*K6/$F$5</f>
        <v>6.0680716275174911</v>
      </c>
      <c r="R6" s="24">
        <f t="shared" ref="R6:R28" si="6">$N$2*L6/$F$5</f>
        <v>12.136143255034982</v>
      </c>
      <c r="S6" s="27">
        <f t="shared" ref="S6:S28" si="7">$N$2*M6/$F$5</f>
        <v>18.204214882552474</v>
      </c>
    </row>
    <row r="7" spans="1:19" x14ac:dyDescent="0.25">
      <c r="A7" s="12">
        <v>4</v>
      </c>
      <c r="B7" s="29">
        <v>42064</v>
      </c>
      <c r="C7" s="8">
        <v>1502</v>
      </c>
      <c r="D7" s="8">
        <v>264352</v>
      </c>
      <c r="E7" s="8">
        <v>72096.000000000015</v>
      </c>
      <c r="F7" s="8">
        <v>659188</v>
      </c>
      <c r="G7" s="9">
        <v>2417011</v>
      </c>
      <c r="H7" s="8">
        <v>0</v>
      </c>
      <c r="I7" s="8">
        <v>3</v>
      </c>
      <c r="J7" s="25">
        <f t="shared" si="0"/>
        <v>3</v>
      </c>
      <c r="K7" s="8">
        <v>4</v>
      </c>
      <c r="L7" s="8">
        <v>15</v>
      </c>
      <c r="M7" s="26">
        <f t="shared" si="1"/>
        <v>19</v>
      </c>
      <c r="N7" s="10">
        <f t="shared" si="2"/>
        <v>0</v>
      </c>
      <c r="O7" s="10">
        <f t="shared" si="3"/>
        <v>0.24824049207885276</v>
      </c>
      <c r="P7" s="27">
        <f t="shared" si="4"/>
        <v>0.24824049207885276</v>
      </c>
      <c r="Q7" s="23">
        <f t="shared" si="5"/>
        <v>6.0680716275174911</v>
      </c>
      <c r="R7" s="24">
        <f t="shared" si="6"/>
        <v>22.755268603190594</v>
      </c>
      <c r="S7" s="27">
        <f t="shared" si="7"/>
        <v>28.823340230708084</v>
      </c>
    </row>
    <row r="8" spans="1:19" x14ac:dyDescent="0.25">
      <c r="A8" s="12">
        <v>5</v>
      </c>
      <c r="B8" s="29">
        <v>42095</v>
      </c>
      <c r="C8" s="8">
        <v>1716</v>
      </c>
      <c r="D8" s="8">
        <v>302016</v>
      </c>
      <c r="E8" s="8">
        <v>82368.000000000015</v>
      </c>
      <c r="F8" s="8">
        <v>659188</v>
      </c>
      <c r="G8" s="9">
        <v>2417011</v>
      </c>
      <c r="H8" s="8">
        <v>1</v>
      </c>
      <c r="I8" s="8">
        <v>5</v>
      </c>
      <c r="J8" s="25">
        <f t="shared" si="0"/>
        <v>6</v>
      </c>
      <c r="K8" s="8">
        <v>1</v>
      </c>
      <c r="L8" s="8">
        <v>1</v>
      </c>
      <c r="M8" s="26">
        <f t="shared" si="1"/>
        <v>2</v>
      </c>
      <c r="N8" s="10">
        <f t="shared" si="2"/>
        <v>8.2746830692950926E-2</v>
      </c>
      <c r="O8" s="10">
        <f t="shared" si="3"/>
        <v>0.41373415346475462</v>
      </c>
      <c r="P8" s="27">
        <f t="shared" si="4"/>
        <v>0.49648098415770553</v>
      </c>
      <c r="Q8" s="23">
        <f t="shared" si="5"/>
        <v>1.5170179068793728</v>
      </c>
      <c r="R8" s="24">
        <f t="shared" si="6"/>
        <v>1.5170179068793728</v>
      </c>
      <c r="S8" s="27">
        <f t="shared" si="7"/>
        <v>3.0340358137587455</v>
      </c>
    </row>
    <row r="9" spans="1:19" x14ac:dyDescent="0.25">
      <c r="A9" s="12">
        <v>6</v>
      </c>
      <c r="B9" s="29">
        <v>42125</v>
      </c>
      <c r="C9" s="8">
        <v>1901</v>
      </c>
      <c r="D9" s="8">
        <v>334576</v>
      </c>
      <c r="E9" s="8">
        <v>91248.000000000015</v>
      </c>
      <c r="F9" s="8">
        <v>659188</v>
      </c>
      <c r="G9" s="9">
        <v>2417011</v>
      </c>
      <c r="H9" s="8">
        <v>0</v>
      </c>
      <c r="I9" s="8">
        <v>2</v>
      </c>
      <c r="J9" s="25">
        <f t="shared" si="0"/>
        <v>2</v>
      </c>
      <c r="K9" s="8">
        <v>2</v>
      </c>
      <c r="L9" s="8">
        <v>2</v>
      </c>
      <c r="M9" s="26">
        <f t="shared" si="1"/>
        <v>4</v>
      </c>
      <c r="N9" s="10">
        <f t="shared" si="2"/>
        <v>0</v>
      </c>
      <c r="O9" s="10">
        <f t="shared" si="3"/>
        <v>0.16549366138590185</v>
      </c>
      <c r="P9" s="27">
        <f t="shared" si="4"/>
        <v>0.16549366138590185</v>
      </c>
      <c r="Q9" s="23">
        <f t="shared" si="5"/>
        <v>3.0340358137587455</v>
      </c>
      <c r="R9" s="24">
        <f t="shared" si="6"/>
        <v>3.0340358137587455</v>
      </c>
      <c r="S9" s="27">
        <f t="shared" si="7"/>
        <v>6.0680716275174911</v>
      </c>
    </row>
    <row r="10" spans="1:19" x14ac:dyDescent="0.25">
      <c r="A10" s="12">
        <v>7</v>
      </c>
      <c r="B10" s="29">
        <v>42156</v>
      </c>
      <c r="C10" s="8">
        <v>1736</v>
      </c>
      <c r="D10" s="8">
        <v>305536</v>
      </c>
      <c r="E10" s="8">
        <v>83328.000000000015</v>
      </c>
      <c r="F10" s="8">
        <v>659188</v>
      </c>
      <c r="G10" s="9">
        <v>2417011</v>
      </c>
      <c r="H10" s="8">
        <v>1</v>
      </c>
      <c r="I10" s="8">
        <v>1</v>
      </c>
      <c r="J10" s="25">
        <f t="shared" si="0"/>
        <v>2</v>
      </c>
      <c r="K10" s="8">
        <v>5</v>
      </c>
      <c r="L10" s="8">
        <v>11</v>
      </c>
      <c r="M10" s="26">
        <f t="shared" si="1"/>
        <v>16</v>
      </c>
      <c r="N10" s="10">
        <f t="shared" si="2"/>
        <v>8.2746830692950926E-2</v>
      </c>
      <c r="O10" s="10">
        <f t="shared" si="3"/>
        <v>8.2746830692950926E-2</v>
      </c>
      <c r="P10" s="27">
        <f t="shared" si="4"/>
        <v>0.16549366138590185</v>
      </c>
      <c r="Q10" s="23">
        <f t="shared" si="5"/>
        <v>7.5850895343968636</v>
      </c>
      <c r="R10" s="24">
        <f t="shared" si="6"/>
        <v>16.6871969756731</v>
      </c>
      <c r="S10" s="27">
        <f t="shared" si="7"/>
        <v>24.272286510069964</v>
      </c>
    </row>
    <row r="11" spans="1:19" x14ac:dyDescent="0.25">
      <c r="A11" s="12">
        <v>8</v>
      </c>
      <c r="B11" s="29">
        <v>42186</v>
      </c>
      <c r="C11" s="8">
        <v>1578</v>
      </c>
      <c r="D11" s="8">
        <v>277728</v>
      </c>
      <c r="E11" s="8">
        <v>75744</v>
      </c>
      <c r="F11" s="8">
        <v>659188</v>
      </c>
      <c r="G11" s="9">
        <v>2417011</v>
      </c>
      <c r="H11" s="8">
        <v>0</v>
      </c>
      <c r="I11" s="8">
        <v>2</v>
      </c>
      <c r="J11" s="25">
        <f t="shared" si="0"/>
        <v>2</v>
      </c>
      <c r="K11" s="8">
        <v>2</v>
      </c>
      <c r="L11" s="8">
        <v>2</v>
      </c>
      <c r="M11" s="26">
        <f t="shared" si="1"/>
        <v>4</v>
      </c>
      <c r="N11" s="10">
        <f t="shared" si="2"/>
        <v>0</v>
      </c>
      <c r="O11" s="10">
        <f t="shared" si="3"/>
        <v>0.16549366138590185</v>
      </c>
      <c r="P11" s="27">
        <f t="shared" si="4"/>
        <v>0.16549366138590185</v>
      </c>
      <c r="Q11" s="23">
        <f t="shared" si="5"/>
        <v>3.0340358137587455</v>
      </c>
      <c r="R11" s="24">
        <f t="shared" si="6"/>
        <v>3.0340358137587455</v>
      </c>
      <c r="S11" s="27">
        <f t="shared" si="7"/>
        <v>6.0680716275174911</v>
      </c>
    </row>
    <row r="12" spans="1:19" x14ac:dyDescent="0.25">
      <c r="A12" s="12">
        <v>9</v>
      </c>
      <c r="B12" s="29">
        <v>42217</v>
      </c>
      <c r="C12" s="8">
        <v>1544</v>
      </c>
      <c r="D12" s="8">
        <v>271744</v>
      </c>
      <c r="E12" s="8">
        <v>74112</v>
      </c>
      <c r="F12" s="8">
        <v>659188</v>
      </c>
      <c r="G12" s="9">
        <v>2417011</v>
      </c>
      <c r="H12" s="8">
        <v>3</v>
      </c>
      <c r="I12" s="8">
        <v>5</v>
      </c>
      <c r="J12" s="25">
        <f t="shared" si="0"/>
        <v>8</v>
      </c>
      <c r="K12" s="8">
        <v>1</v>
      </c>
      <c r="L12" s="8">
        <v>9</v>
      </c>
      <c r="M12" s="26">
        <f t="shared" si="1"/>
        <v>10</v>
      </c>
      <c r="N12" s="10">
        <f t="shared" si="2"/>
        <v>0.24824049207885276</v>
      </c>
      <c r="O12" s="10">
        <f t="shared" si="3"/>
        <v>0.41373415346475462</v>
      </c>
      <c r="P12" s="27">
        <f t="shared" si="4"/>
        <v>0.66197464554360741</v>
      </c>
      <c r="Q12" s="23">
        <f t="shared" si="5"/>
        <v>1.5170179068793728</v>
      </c>
      <c r="R12" s="24">
        <f t="shared" si="6"/>
        <v>13.653161161914355</v>
      </c>
      <c r="S12" s="27">
        <f t="shared" si="7"/>
        <v>15.170179068793727</v>
      </c>
    </row>
    <row r="13" spans="1:19" x14ac:dyDescent="0.25">
      <c r="A13" s="12">
        <v>10</v>
      </c>
      <c r="B13" s="29">
        <v>42248</v>
      </c>
      <c r="C13" s="8">
        <v>1984</v>
      </c>
      <c r="D13" s="8">
        <v>349184</v>
      </c>
      <c r="E13" s="8">
        <v>95232</v>
      </c>
      <c r="F13" s="8">
        <f t="shared" ref="F13:F15" si="8">SUM(E2:E13)</f>
        <v>754420</v>
      </c>
      <c r="G13" s="9">
        <f t="shared" ref="G13:G15" si="9">SUM(D2:D13)</f>
        <v>2766195</v>
      </c>
      <c r="H13" s="8">
        <v>5</v>
      </c>
      <c r="I13" s="8">
        <v>4</v>
      </c>
      <c r="J13" s="25">
        <f t="shared" si="0"/>
        <v>9</v>
      </c>
      <c r="K13" s="8">
        <v>5</v>
      </c>
      <c r="L13" s="8">
        <v>9</v>
      </c>
      <c r="M13" s="26">
        <f t="shared" si="1"/>
        <v>14</v>
      </c>
      <c r="N13" s="10">
        <f t="shared" si="2"/>
        <v>0.41373415346475462</v>
      </c>
      <c r="O13" s="10">
        <f t="shared" si="3"/>
        <v>0.3309873227718037</v>
      </c>
      <c r="P13" s="27">
        <f t="shared" si="4"/>
        <v>0.74472147623655827</v>
      </c>
      <c r="Q13" s="23">
        <f t="shared" si="5"/>
        <v>7.5850895343968636</v>
      </c>
      <c r="R13" s="24">
        <f t="shared" si="6"/>
        <v>13.653161161914355</v>
      </c>
      <c r="S13" s="27">
        <f t="shared" si="7"/>
        <v>21.238250696311219</v>
      </c>
    </row>
    <row r="14" spans="1:19" x14ac:dyDescent="0.25">
      <c r="A14" s="12">
        <v>11</v>
      </c>
      <c r="B14" s="29">
        <v>42278</v>
      </c>
      <c r="C14" s="8">
        <v>1581</v>
      </c>
      <c r="D14" s="8">
        <v>278256</v>
      </c>
      <c r="E14" s="8">
        <v>75888.000000000015</v>
      </c>
      <c r="F14" s="8">
        <f t="shared" si="8"/>
        <v>830308</v>
      </c>
      <c r="G14" s="9">
        <f t="shared" si="9"/>
        <v>3044451</v>
      </c>
      <c r="H14" s="8">
        <v>8</v>
      </c>
      <c r="I14" s="8">
        <v>7</v>
      </c>
      <c r="J14" s="25">
        <f t="shared" si="0"/>
        <v>15</v>
      </c>
      <c r="K14" s="8">
        <v>1</v>
      </c>
      <c r="L14" s="8">
        <v>8</v>
      </c>
      <c r="M14" s="26">
        <f t="shared" si="1"/>
        <v>9</v>
      </c>
      <c r="N14" s="10">
        <f t="shared" si="2"/>
        <v>0.66197464554360741</v>
      </c>
      <c r="O14" s="10">
        <f t="shared" si="3"/>
        <v>0.57922781485065644</v>
      </c>
      <c r="P14" s="27">
        <f t="shared" si="4"/>
        <v>1.2412024603942637</v>
      </c>
      <c r="Q14" s="23">
        <f t="shared" si="5"/>
        <v>1.5170179068793728</v>
      </c>
      <c r="R14" s="24">
        <f t="shared" si="6"/>
        <v>12.136143255034982</v>
      </c>
      <c r="S14" s="27">
        <f t="shared" si="7"/>
        <v>13.653161161914355</v>
      </c>
    </row>
    <row r="15" spans="1:19" x14ac:dyDescent="0.25">
      <c r="A15" s="12">
        <v>12</v>
      </c>
      <c r="B15" s="29">
        <v>42309</v>
      </c>
      <c r="C15" s="8">
        <v>1530</v>
      </c>
      <c r="D15" s="8">
        <v>269280</v>
      </c>
      <c r="E15" s="8">
        <v>73440</v>
      </c>
      <c r="F15" s="8">
        <f t="shared" si="8"/>
        <v>903744</v>
      </c>
      <c r="G15" s="9">
        <f t="shared" si="9"/>
        <v>3313728</v>
      </c>
      <c r="H15" s="8">
        <v>1</v>
      </c>
      <c r="I15" s="8">
        <v>5</v>
      </c>
      <c r="J15" s="25">
        <f t="shared" si="0"/>
        <v>6</v>
      </c>
      <c r="K15" s="8">
        <v>1</v>
      </c>
      <c r="L15" s="8">
        <v>13</v>
      </c>
      <c r="M15" s="26">
        <f t="shared" si="1"/>
        <v>14</v>
      </c>
      <c r="N15" s="10">
        <f t="shared" si="2"/>
        <v>8.2746830692950926E-2</v>
      </c>
      <c r="O15" s="10">
        <f t="shared" si="3"/>
        <v>0.41373415346475462</v>
      </c>
      <c r="P15" s="27">
        <f t="shared" si="4"/>
        <v>0.49648098415770553</v>
      </c>
      <c r="Q15" s="23">
        <f t="shared" si="5"/>
        <v>1.5170179068793728</v>
      </c>
      <c r="R15" s="24">
        <f t="shared" si="6"/>
        <v>19.721232789431845</v>
      </c>
      <c r="S15" s="27">
        <f t="shared" si="7"/>
        <v>21.238250696311219</v>
      </c>
    </row>
    <row r="16" spans="1:19" x14ac:dyDescent="0.25">
      <c r="A16" s="12">
        <v>13</v>
      </c>
      <c r="B16" s="29">
        <v>42339</v>
      </c>
      <c r="C16" s="8">
        <v>1594</v>
      </c>
      <c r="D16" s="8">
        <v>280544</v>
      </c>
      <c r="E16" s="8">
        <v>76512</v>
      </c>
      <c r="F16" s="8">
        <f>SUM(E5:E16)</f>
        <v>980256</v>
      </c>
      <c r="G16" s="9">
        <f>SUM(D5:D16)</f>
        <v>3594272</v>
      </c>
      <c r="H16" s="8">
        <v>10</v>
      </c>
      <c r="I16" s="8">
        <v>8</v>
      </c>
      <c r="J16" s="25">
        <f t="shared" si="0"/>
        <v>18</v>
      </c>
      <c r="K16" s="8">
        <v>3</v>
      </c>
      <c r="L16" s="8">
        <v>6</v>
      </c>
      <c r="M16" s="26">
        <f t="shared" si="1"/>
        <v>9</v>
      </c>
      <c r="N16" s="10">
        <f t="shared" si="2"/>
        <v>0.82746830692950923</v>
      </c>
      <c r="O16" s="10">
        <f t="shared" si="3"/>
        <v>0.66197464554360741</v>
      </c>
      <c r="P16" s="27">
        <f t="shared" si="4"/>
        <v>1.4894429524731165</v>
      </c>
      <c r="Q16" s="23">
        <f t="shared" si="5"/>
        <v>4.5510537206381185</v>
      </c>
      <c r="R16" s="24">
        <f t="shared" si="6"/>
        <v>9.1021074412762371</v>
      </c>
      <c r="S16" s="27">
        <f t="shared" si="7"/>
        <v>13.653161161914355</v>
      </c>
    </row>
    <row r="17" spans="1:19" x14ac:dyDescent="0.25">
      <c r="A17" s="12">
        <v>14</v>
      </c>
      <c r="B17" s="29">
        <v>42370</v>
      </c>
      <c r="C17" s="8">
        <v>1709</v>
      </c>
      <c r="D17" s="8">
        <v>300784</v>
      </c>
      <c r="E17" s="8">
        <v>82032</v>
      </c>
      <c r="F17" s="8">
        <f t="shared" ref="F17:F28" si="10">SUM(E6:E17)</f>
        <v>968688</v>
      </c>
      <c r="G17" s="9">
        <f t="shared" ref="G17:G27" si="11">SUM(D6:D17)</f>
        <v>3551856</v>
      </c>
      <c r="H17" s="8">
        <v>6</v>
      </c>
      <c r="I17" s="8">
        <v>7</v>
      </c>
      <c r="J17" s="25">
        <f t="shared" si="0"/>
        <v>13</v>
      </c>
      <c r="K17" s="8">
        <v>3</v>
      </c>
      <c r="L17" s="8">
        <v>5</v>
      </c>
      <c r="M17" s="26">
        <f t="shared" si="1"/>
        <v>8</v>
      </c>
      <c r="N17" s="10">
        <f t="shared" si="2"/>
        <v>0.49648098415770553</v>
      </c>
      <c r="O17" s="10">
        <f t="shared" si="3"/>
        <v>0.57922781485065644</v>
      </c>
      <c r="P17" s="27">
        <f t="shared" si="4"/>
        <v>1.075708799008362</v>
      </c>
      <c r="Q17" s="23">
        <f t="shared" si="5"/>
        <v>4.5510537206381185</v>
      </c>
      <c r="R17" s="24">
        <f t="shared" si="6"/>
        <v>7.5850895343968636</v>
      </c>
      <c r="S17" s="27">
        <f t="shared" si="7"/>
        <v>12.136143255034982</v>
      </c>
    </row>
    <row r="18" spans="1:19" x14ac:dyDescent="0.25">
      <c r="A18" s="12">
        <v>15</v>
      </c>
      <c r="B18" s="29">
        <v>42401</v>
      </c>
      <c r="C18" s="8">
        <v>1533</v>
      </c>
      <c r="D18" s="8">
        <v>269808</v>
      </c>
      <c r="E18" s="8">
        <v>73584</v>
      </c>
      <c r="F18" s="8">
        <f t="shared" si="10"/>
        <v>955584</v>
      </c>
      <c r="G18" s="9">
        <f t="shared" si="11"/>
        <v>3503808</v>
      </c>
      <c r="H18" s="8">
        <v>1</v>
      </c>
      <c r="I18" s="8">
        <v>8</v>
      </c>
      <c r="J18" s="25">
        <f t="shared" si="0"/>
        <v>9</v>
      </c>
      <c r="K18" s="8">
        <v>1</v>
      </c>
      <c r="L18" s="8">
        <v>13</v>
      </c>
      <c r="M18" s="26">
        <f t="shared" si="1"/>
        <v>14</v>
      </c>
      <c r="N18" s="10">
        <f t="shared" si="2"/>
        <v>8.2746830692950926E-2</v>
      </c>
      <c r="O18" s="10">
        <f t="shared" si="3"/>
        <v>0.66197464554360741</v>
      </c>
      <c r="P18" s="27">
        <f t="shared" si="4"/>
        <v>0.74472147623655827</v>
      </c>
      <c r="Q18" s="23">
        <f t="shared" si="5"/>
        <v>1.5170179068793728</v>
      </c>
      <c r="R18" s="24">
        <f t="shared" si="6"/>
        <v>19.721232789431845</v>
      </c>
      <c r="S18" s="27">
        <f t="shared" si="7"/>
        <v>21.238250696311219</v>
      </c>
    </row>
    <row r="19" spans="1:19" x14ac:dyDescent="0.25">
      <c r="A19" s="12">
        <v>16</v>
      </c>
      <c r="B19" s="29">
        <v>42430</v>
      </c>
      <c r="C19" s="8">
        <v>1861</v>
      </c>
      <c r="D19" s="8">
        <v>327536</v>
      </c>
      <c r="E19" s="8">
        <v>89328.000000000015</v>
      </c>
      <c r="F19" s="8">
        <f t="shared" si="10"/>
        <v>972816.00000000012</v>
      </c>
      <c r="G19" s="9">
        <f t="shared" si="11"/>
        <v>3566992</v>
      </c>
      <c r="H19" s="8">
        <v>10</v>
      </c>
      <c r="I19" s="8">
        <v>0</v>
      </c>
      <c r="J19" s="25">
        <f t="shared" si="0"/>
        <v>10</v>
      </c>
      <c r="K19" s="8">
        <v>4</v>
      </c>
      <c r="L19" s="8">
        <v>13</v>
      </c>
      <c r="M19" s="26">
        <f t="shared" si="1"/>
        <v>17</v>
      </c>
      <c r="N19" s="10">
        <f t="shared" si="2"/>
        <v>0.82746830692950923</v>
      </c>
      <c r="O19" s="10">
        <f t="shared" si="3"/>
        <v>0</v>
      </c>
      <c r="P19" s="27">
        <f t="shared" si="4"/>
        <v>0.82746830692950923</v>
      </c>
      <c r="Q19" s="23">
        <f t="shared" si="5"/>
        <v>6.0680716275174911</v>
      </c>
      <c r="R19" s="24">
        <f t="shared" si="6"/>
        <v>19.721232789431845</v>
      </c>
      <c r="S19" s="27">
        <f t="shared" si="7"/>
        <v>25.789304416949339</v>
      </c>
    </row>
    <row r="20" spans="1:19" x14ac:dyDescent="0.25">
      <c r="A20" s="12">
        <v>17</v>
      </c>
      <c r="B20" s="29">
        <v>42461</v>
      </c>
      <c r="C20" s="8">
        <v>1535</v>
      </c>
      <c r="D20" s="8">
        <v>270160</v>
      </c>
      <c r="E20" s="8">
        <v>73680</v>
      </c>
      <c r="F20" s="8">
        <f t="shared" si="10"/>
        <v>964128</v>
      </c>
      <c r="G20" s="9">
        <f t="shared" si="11"/>
        <v>3535136</v>
      </c>
      <c r="H20" s="8">
        <v>4</v>
      </c>
      <c r="I20" s="8">
        <v>0</v>
      </c>
      <c r="J20" s="25">
        <f t="shared" si="0"/>
        <v>4</v>
      </c>
      <c r="K20" s="8">
        <v>0</v>
      </c>
      <c r="L20" s="8">
        <v>7</v>
      </c>
      <c r="M20" s="26">
        <f t="shared" si="1"/>
        <v>7</v>
      </c>
      <c r="N20" s="10">
        <f t="shared" si="2"/>
        <v>0.3309873227718037</v>
      </c>
      <c r="O20" s="10">
        <f t="shared" si="3"/>
        <v>0</v>
      </c>
      <c r="P20" s="27">
        <f t="shared" si="4"/>
        <v>0.3309873227718037</v>
      </c>
      <c r="Q20" s="23">
        <f t="shared" si="5"/>
        <v>0</v>
      </c>
      <c r="R20" s="24">
        <f t="shared" si="6"/>
        <v>10.61912534815561</v>
      </c>
      <c r="S20" s="27">
        <f t="shared" si="7"/>
        <v>10.61912534815561</v>
      </c>
    </row>
    <row r="21" spans="1:19" x14ac:dyDescent="0.25">
      <c r="A21" s="12">
        <v>18</v>
      </c>
      <c r="B21" s="29">
        <v>42491</v>
      </c>
      <c r="C21" s="8">
        <v>1778</v>
      </c>
      <c r="D21" s="8">
        <v>312928</v>
      </c>
      <c r="E21" s="8">
        <v>85344</v>
      </c>
      <c r="F21" s="8">
        <f t="shared" si="10"/>
        <v>958224</v>
      </c>
      <c r="G21" s="9">
        <f t="shared" si="11"/>
        <v>3513488</v>
      </c>
      <c r="H21" s="8">
        <v>0</v>
      </c>
      <c r="I21" s="8">
        <v>2</v>
      </c>
      <c r="J21" s="25">
        <f t="shared" si="0"/>
        <v>2</v>
      </c>
      <c r="K21" s="8">
        <v>4</v>
      </c>
      <c r="L21" s="8">
        <v>2</v>
      </c>
      <c r="M21" s="26">
        <f t="shared" si="1"/>
        <v>6</v>
      </c>
      <c r="N21" s="10">
        <f t="shared" si="2"/>
        <v>0</v>
      </c>
      <c r="O21" s="10">
        <f t="shared" si="3"/>
        <v>0.16549366138590185</v>
      </c>
      <c r="P21" s="27">
        <f t="shared" si="4"/>
        <v>0.16549366138590185</v>
      </c>
      <c r="Q21" s="23">
        <f t="shared" si="5"/>
        <v>6.0680716275174911</v>
      </c>
      <c r="R21" s="24">
        <f t="shared" si="6"/>
        <v>3.0340358137587455</v>
      </c>
      <c r="S21" s="27">
        <f t="shared" si="7"/>
        <v>9.1021074412762371</v>
      </c>
    </row>
    <row r="22" spans="1:19" x14ac:dyDescent="0.25">
      <c r="A22" s="12">
        <v>19</v>
      </c>
      <c r="B22" s="29">
        <v>42522</v>
      </c>
      <c r="C22" s="8">
        <v>1951</v>
      </c>
      <c r="D22" s="8">
        <v>343376</v>
      </c>
      <c r="E22" s="8">
        <v>93648.000000000015</v>
      </c>
      <c r="F22" s="8">
        <f t="shared" si="10"/>
        <v>968544</v>
      </c>
      <c r="G22" s="9">
        <f t="shared" si="11"/>
        <v>3551328</v>
      </c>
      <c r="H22" s="8">
        <v>2</v>
      </c>
      <c r="I22" s="8">
        <v>7</v>
      </c>
      <c r="J22" s="25">
        <f t="shared" si="0"/>
        <v>9</v>
      </c>
      <c r="K22" s="8">
        <v>4</v>
      </c>
      <c r="L22" s="8">
        <v>9</v>
      </c>
      <c r="M22" s="26">
        <f t="shared" si="1"/>
        <v>13</v>
      </c>
      <c r="N22" s="10">
        <f t="shared" si="2"/>
        <v>0.16549366138590185</v>
      </c>
      <c r="O22" s="10">
        <f t="shared" si="3"/>
        <v>0.57922781485065644</v>
      </c>
      <c r="P22" s="27">
        <f t="shared" si="4"/>
        <v>0.74472147623655827</v>
      </c>
      <c r="Q22" s="23">
        <f t="shared" si="5"/>
        <v>6.0680716275174911</v>
      </c>
      <c r="R22" s="24">
        <f t="shared" si="6"/>
        <v>13.653161161914355</v>
      </c>
      <c r="S22" s="27">
        <f t="shared" si="7"/>
        <v>19.721232789431845</v>
      </c>
    </row>
    <row r="23" spans="1:19" x14ac:dyDescent="0.25">
      <c r="A23" s="12">
        <v>20</v>
      </c>
      <c r="B23" s="29">
        <v>42552</v>
      </c>
      <c r="C23" s="8">
        <v>1866</v>
      </c>
      <c r="D23" s="8">
        <v>328416</v>
      </c>
      <c r="E23" s="8">
        <v>89568.000000000015</v>
      </c>
      <c r="F23" s="8">
        <f t="shared" si="10"/>
        <v>982368</v>
      </c>
      <c r="G23" s="9">
        <f t="shared" si="11"/>
        <v>3602016</v>
      </c>
      <c r="H23" s="8">
        <v>4</v>
      </c>
      <c r="I23" s="8">
        <v>5</v>
      </c>
      <c r="J23" s="25">
        <f t="shared" si="0"/>
        <v>9</v>
      </c>
      <c r="K23" s="8">
        <v>0</v>
      </c>
      <c r="L23" s="8">
        <v>9</v>
      </c>
      <c r="M23" s="26">
        <f t="shared" si="1"/>
        <v>9</v>
      </c>
      <c r="N23" s="10">
        <f t="shared" si="2"/>
        <v>0.3309873227718037</v>
      </c>
      <c r="O23" s="10">
        <f t="shared" si="3"/>
        <v>0.41373415346475462</v>
      </c>
      <c r="P23" s="27">
        <f t="shared" si="4"/>
        <v>0.74472147623655827</v>
      </c>
      <c r="Q23" s="23">
        <f t="shared" si="5"/>
        <v>0</v>
      </c>
      <c r="R23" s="24">
        <f t="shared" si="6"/>
        <v>13.653161161914355</v>
      </c>
      <c r="S23" s="27">
        <f t="shared" si="7"/>
        <v>13.653161161914355</v>
      </c>
    </row>
    <row r="24" spans="1:19" x14ac:dyDescent="0.25">
      <c r="A24" s="12">
        <v>21</v>
      </c>
      <c r="B24" s="29">
        <v>42583</v>
      </c>
      <c r="C24" s="8">
        <v>1793</v>
      </c>
      <c r="D24" s="8">
        <v>315568</v>
      </c>
      <c r="E24" s="8">
        <v>86064</v>
      </c>
      <c r="F24" s="8">
        <f t="shared" si="10"/>
        <v>994320</v>
      </c>
      <c r="G24" s="9">
        <f t="shared" si="11"/>
        <v>3645840</v>
      </c>
      <c r="H24" s="8">
        <v>8</v>
      </c>
      <c r="I24" s="8">
        <v>3</v>
      </c>
      <c r="J24" s="25">
        <f t="shared" si="0"/>
        <v>11</v>
      </c>
      <c r="K24" s="8">
        <v>4</v>
      </c>
      <c r="L24" s="8">
        <v>15</v>
      </c>
      <c r="M24" s="26">
        <f t="shared" si="1"/>
        <v>19</v>
      </c>
      <c r="N24" s="10">
        <f t="shared" si="2"/>
        <v>0.66197464554360741</v>
      </c>
      <c r="O24" s="10">
        <f t="shared" si="3"/>
        <v>0.24824049207885276</v>
      </c>
      <c r="P24" s="27">
        <f t="shared" si="4"/>
        <v>0.91021513762246009</v>
      </c>
      <c r="Q24" s="23">
        <f t="shared" si="5"/>
        <v>6.0680716275174911</v>
      </c>
      <c r="R24" s="24">
        <f t="shared" si="6"/>
        <v>22.755268603190594</v>
      </c>
      <c r="S24" s="27">
        <f t="shared" si="7"/>
        <v>28.823340230708084</v>
      </c>
    </row>
    <row r="25" spans="1:19" x14ac:dyDescent="0.25">
      <c r="A25" s="12">
        <v>22</v>
      </c>
      <c r="B25" s="29">
        <v>42614</v>
      </c>
      <c r="C25" s="8">
        <v>1610</v>
      </c>
      <c r="D25" s="8">
        <v>283360</v>
      </c>
      <c r="E25" s="8">
        <v>77280</v>
      </c>
      <c r="F25" s="8">
        <f t="shared" si="10"/>
        <v>976368</v>
      </c>
      <c r="G25" s="9">
        <f t="shared" si="11"/>
        <v>3580016</v>
      </c>
      <c r="H25" s="8">
        <v>1</v>
      </c>
      <c r="I25" s="8">
        <v>2</v>
      </c>
      <c r="J25" s="25">
        <f t="shared" si="0"/>
        <v>3</v>
      </c>
      <c r="K25" s="8">
        <v>1</v>
      </c>
      <c r="L25" s="8">
        <v>5</v>
      </c>
      <c r="M25" s="26">
        <f t="shared" si="1"/>
        <v>6</v>
      </c>
      <c r="N25" s="10">
        <f t="shared" si="2"/>
        <v>8.2746830692950926E-2</v>
      </c>
      <c r="O25" s="10">
        <f t="shared" si="3"/>
        <v>0.16549366138590185</v>
      </c>
      <c r="P25" s="27">
        <f t="shared" si="4"/>
        <v>0.24824049207885276</v>
      </c>
      <c r="Q25" s="23">
        <f t="shared" si="5"/>
        <v>1.5170179068793728</v>
      </c>
      <c r="R25" s="24">
        <f t="shared" si="6"/>
        <v>7.5850895343968636</v>
      </c>
      <c r="S25" s="27">
        <f t="shared" si="7"/>
        <v>9.1021074412762371</v>
      </c>
    </row>
    <row r="26" spans="1:19" x14ac:dyDescent="0.25">
      <c r="A26" s="12">
        <v>23</v>
      </c>
      <c r="B26" s="29">
        <v>42644</v>
      </c>
      <c r="C26" s="8">
        <v>1676</v>
      </c>
      <c r="D26" s="8">
        <v>294976</v>
      </c>
      <c r="E26" s="8">
        <v>80448.000000000015</v>
      </c>
      <c r="F26" s="8">
        <f t="shared" si="10"/>
        <v>980928</v>
      </c>
      <c r="G26" s="9">
        <f t="shared" si="11"/>
        <v>3596736</v>
      </c>
      <c r="H26" s="8">
        <v>10</v>
      </c>
      <c r="I26" s="8">
        <v>3</v>
      </c>
      <c r="J26" s="25">
        <f t="shared" si="0"/>
        <v>13</v>
      </c>
      <c r="K26" s="8">
        <v>5</v>
      </c>
      <c r="L26" s="8">
        <v>5</v>
      </c>
      <c r="M26" s="26">
        <f t="shared" si="1"/>
        <v>10</v>
      </c>
      <c r="N26" s="10">
        <f t="shared" si="2"/>
        <v>0.82746830692950923</v>
      </c>
      <c r="O26" s="10">
        <f t="shared" si="3"/>
        <v>0.24824049207885276</v>
      </c>
      <c r="P26" s="27">
        <f t="shared" si="4"/>
        <v>1.075708799008362</v>
      </c>
      <c r="Q26" s="23">
        <f t="shared" si="5"/>
        <v>7.5850895343968636</v>
      </c>
      <c r="R26" s="24">
        <f t="shared" si="6"/>
        <v>7.5850895343968636</v>
      </c>
      <c r="S26" s="27">
        <f t="shared" si="7"/>
        <v>15.170179068793727</v>
      </c>
    </row>
    <row r="27" spans="1:19" x14ac:dyDescent="0.25">
      <c r="A27" s="12">
        <v>24</v>
      </c>
      <c r="B27" s="29">
        <v>42675</v>
      </c>
      <c r="C27" s="8">
        <v>1851</v>
      </c>
      <c r="D27" s="8">
        <v>325776</v>
      </c>
      <c r="E27" s="8">
        <v>88848.000000000015</v>
      </c>
      <c r="F27" s="8">
        <f t="shared" si="10"/>
        <v>996336</v>
      </c>
      <c r="G27" s="9">
        <f t="shared" si="11"/>
        <v>3653232</v>
      </c>
      <c r="H27" s="8">
        <v>4</v>
      </c>
      <c r="I27" s="8">
        <v>9</v>
      </c>
      <c r="J27" s="25">
        <f t="shared" si="0"/>
        <v>13</v>
      </c>
      <c r="K27" s="8">
        <v>1</v>
      </c>
      <c r="L27" s="8">
        <v>9</v>
      </c>
      <c r="M27" s="26">
        <f t="shared" si="1"/>
        <v>10</v>
      </c>
      <c r="N27" s="10">
        <f t="shared" si="2"/>
        <v>0.3309873227718037</v>
      </c>
      <c r="O27" s="10">
        <f t="shared" si="3"/>
        <v>0.74472147623655827</v>
      </c>
      <c r="P27" s="27">
        <f t="shared" si="4"/>
        <v>1.075708799008362</v>
      </c>
      <c r="Q27" s="23">
        <f t="shared" si="5"/>
        <v>1.5170179068793728</v>
      </c>
      <c r="R27" s="24">
        <f t="shared" si="6"/>
        <v>13.653161161914355</v>
      </c>
      <c r="S27" s="27">
        <f t="shared" si="7"/>
        <v>15.170179068793727</v>
      </c>
    </row>
    <row r="28" spans="1:19" x14ac:dyDescent="0.25">
      <c r="A28" s="12">
        <v>25</v>
      </c>
      <c r="B28" s="29">
        <v>42705</v>
      </c>
      <c r="C28" s="8">
        <v>1634</v>
      </c>
      <c r="D28" s="8">
        <v>287584</v>
      </c>
      <c r="E28" s="8">
        <v>78432</v>
      </c>
      <c r="F28" s="8">
        <f t="shared" si="10"/>
        <v>998256</v>
      </c>
      <c r="G28" s="9">
        <f>SUM(D17:D28)</f>
        <v>3660272</v>
      </c>
      <c r="H28" s="8">
        <v>0</v>
      </c>
      <c r="I28" s="8">
        <v>8</v>
      </c>
      <c r="J28" s="25">
        <f t="shared" si="0"/>
        <v>8</v>
      </c>
      <c r="K28" s="8">
        <v>1</v>
      </c>
      <c r="L28" s="8">
        <v>7</v>
      </c>
      <c r="M28" s="28">
        <f t="shared" si="1"/>
        <v>8</v>
      </c>
      <c r="N28" s="10">
        <f t="shared" si="2"/>
        <v>0</v>
      </c>
      <c r="O28" s="10">
        <f t="shared" si="3"/>
        <v>0.66197464554360741</v>
      </c>
      <c r="P28" s="27">
        <f t="shared" si="4"/>
        <v>0.66197464554360741</v>
      </c>
      <c r="Q28" s="23">
        <f t="shared" si="5"/>
        <v>1.5170179068793728</v>
      </c>
      <c r="R28" s="24">
        <f t="shared" si="6"/>
        <v>10.61912534815561</v>
      </c>
      <c r="S28" s="27">
        <f t="shared" si="7"/>
        <v>12.136143255034982</v>
      </c>
    </row>
  </sheetData>
  <autoFilter ref="B4:S4" xr:uid="{00000000-0009-0000-0000-000002000000}"/>
  <dataValidations count="5">
    <dataValidation allowBlank="1" showInputMessage="1" showErrorMessage="1" promptTitle="Dotación" prompt="Propios mas contratistas" sqref="C4" xr:uid="{00000000-0002-0000-0200-000000000000}"/>
    <dataValidation allowBlank="1" showInputMessage="1" showErrorMessage="1" prompt="Propios mas contratistas" sqref="D4:E4" xr:uid="{00000000-0002-0000-0200-000001000000}"/>
    <dataValidation allowBlank="1" showInputMessage="1" showErrorMessage="1" promptTitle="Criterio OSHA" prompt="Accidentes laborales registrables (casos con asignación de trabajo restringido o tratamiento médico)" sqref="I4:J4" xr:uid="{00000000-0002-0000-0200-000002000000}"/>
    <dataValidation allowBlank="1" showInputMessage="1" showErrorMessage="1" promptTitle="Criterio IOGP" prompt="Caso de accidente vehicular severo (Severe Vehicle Accident Case). Por ejemplo vuelco, choque o evento que demande el auxilio de una grúa." sqref="K4" xr:uid="{00000000-0002-0000-0200-000003000000}"/>
    <dataValidation allowBlank="1" showInputMessage="1" showErrorMessage="1" promptTitle="Criterio IOGP" prompt="Accidente vehicular menor (Minor Vehicle Case)." sqref="L4:M4" xr:uid="{00000000-0002-0000-0200-000004000000}"/>
  </dataValidations>
  <pageMargins left="0.7" right="0.7" top="0.75" bottom="0.75" header="0.3" footer="0.3"/>
  <ignoredErrors>
    <ignoredError sqref="F16:G2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9"/>
  <sheetViews>
    <sheetView showGridLines="0" tabSelected="1" workbookViewId="0">
      <selection activeCell="N29" sqref="N29"/>
    </sheetView>
  </sheetViews>
  <sheetFormatPr baseColWidth="10" defaultRowHeight="12.5" x14ac:dyDescent="0.25"/>
  <cols>
    <col min="2" max="2" width="14.453125" style="19" customWidth="1"/>
    <col min="3" max="3" width="11.453125" style="19"/>
    <col min="4" max="4" width="5.26953125" style="19" customWidth="1"/>
    <col min="5" max="5" width="5.26953125" customWidth="1"/>
    <col min="6" max="6" width="9.1796875" bestFit="1" customWidth="1"/>
    <col min="7" max="7" width="10.54296875" customWidth="1"/>
    <col min="8" max="15" width="5.26953125" customWidth="1"/>
    <col min="16" max="20" width="4.54296875" customWidth="1"/>
    <col min="21" max="26" width="5.54296875" customWidth="1"/>
    <col min="27" max="28" width="4.54296875" customWidth="1"/>
    <col min="29" max="29" width="17.81640625" customWidth="1"/>
    <col min="30" max="42" width="4.54296875" customWidth="1"/>
    <col min="43" max="43" width="14" customWidth="1"/>
    <col min="44" max="56" width="4.54296875" customWidth="1"/>
    <col min="57" max="57" width="14.7265625" customWidth="1"/>
    <col min="58" max="70" width="4.54296875" customWidth="1"/>
    <col min="71" max="71" width="15" customWidth="1"/>
    <col min="72" max="77" width="4.54296875" customWidth="1"/>
    <col min="78" max="80" width="5.54296875" customWidth="1"/>
    <col min="81" max="84" width="4.54296875" customWidth="1"/>
    <col min="85" max="85" width="20.453125" customWidth="1"/>
    <col min="86" max="86" width="21.26953125" customWidth="1"/>
    <col min="87" max="87" width="23.1796875" customWidth="1"/>
    <col min="88" max="88" width="19.26953125" customWidth="1"/>
    <col min="89" max="89" width="20" customWidth="1"/>
    <col min="90" max="90" width="20.26953125" customWidth="1"/>
    <col min="91" max="91" width="4.54296875" customWidth="1"/>
    <col min="92" max="92" width="9.7265625" customWidth="1"/>
    <col min="93" max="93" width="4.54296875" customWidth="1"/>
    <col min="94" max="94" width="9.7265625" customWidth="1"/>
    <col min="95" max="95" width="4.54296875" customWidth="1"/>
    <col min="96" max="96" width="9.7265625" customWidth="1"/>
    <col min="97" max="97" width="4.54296875" customWidth="1"/>
    <col min="98" max="98" width="9.7265625" customWidth="1"/>
    <col min="99" max="99" width="4.54296875" customWidth="1"/>
    <col min="100" max="100" width="9.7265625" customWidth="1"/>
    <col min="101" max="101" width="4.54296875" customWidth="1"/>
    <col min="102" max="102" width="9.7265625" customWidth="1"/>
    <col min="103" max="103" width="4.54296875" customWidth="1"/>
    <col min="104" max="104" width="9.7265625" customWidth="1"/>
    <col min="105" max="105" width="14.7265625" customWidth="1"/>
    <col min="106" max="107" width="4.54296875" customWidth="1"/>
    <col min="108" max="108" width="9.7265625" customWidth="1"/>
    <col min="109" max="109" width="4.54296875" customWidth="1"/>
    <col min="110" max="110" width="9.7265625" customWidth="1"/>
    <col min="111" max="111" width="4.54296875" customWidth="1"/>
    <col min="112" max="112" width="9.7265625" customWidth="1"/>
    <col min="113" max="113" width="4.54296875" customWidth="1"/>
    <col min="114" max="114" width="9.7265625" customWidth="1"/>
    <col min="115" max="115" width="4.54296875" customWidth="1"/>
    <col min="116" max="116" width="9.7265625" customWidth="1"/>
    <col min="117" max="117" width="4.54296875" customWidth="1"/>
    <col min="118" max="118" width="9.7265625" customWidth="1"/>
    <col min="119" max="119" width="4.54296875" customWidth="1"/>
    <col min="120" max="120" width="9.7265625" customWidth="1"/>
    <col min="121" max="121" width="4.54296875" customWidth="1"/>
    <col min="122" max="122" width="9.7265625" customWidth="1"/>
    <col min="123" max="123" width="4.54296875" customWidth="1"/>
    <col min="124" max="124" width="9.7265625" customWidth="1"/>
    <col min="125" max="125" width="4.54296875" customWidth="1"/>
    <col min="126" max="126" width="9.7265625" customWidth="1"/>
    <col min="127" max="127" width="4.54296875" customWidth="1"/>
    <col min="128" max="128" width="9.7265625" customWidth="1"/>
    <col min="129" max="129" width="4.54296875" customWidth="1"/>
    <col min="130" max="130" width="9.7265625" customWidth="1"/>
    <col min="131" max="131" width="15" customWidth="1"/>
    <col min="132" max="132" width="4.54296875" customWidth="1"/>
    <col min="133" max="133" width="5.54296875" customWidth="1"/>
    <col min="134" max="134" width="9.7265625" customWidth="1"/>
    <col min="135" max="135" width="4.54296875" customWidth="1"/>
    <col min="136" max="136" width="9.7265625" customWidth="1"/>
    <col min="137" max="137" width="4.54296875" customWidth="1"/>
    <col min="138" max="138" width="9.7265625" customWidth="1"/>
    <col min="139" max="139" width="5.54296875" customWidth="1"/>
    <col min="140" max="140" width="9.7265625" customWidth="1"/>
    <col min="141" max="141" width="4.54296875" customWidth="1"/>
    <col min="142" max="142" width="9.7265625" customWidth="1"/>
    <col min="143" max="143" width="4.54296875" customWidth="1"/>
    <col min="144" max="144" width="9.7265625" customWidth="1"/>
    <col min="145" max="145" width="4.54296875" customWidth="1"/>
    <col min="146" max="146" width="9.7265625" customWidth="1"/>
    <col min="147" max="147" width="4.54296875" customWidth="1"/>
    <col min="148" max="148" width="9.7265625" customWidth="1"/>
    <col min="149" max="149" width="4.54296875" customWidth="1"/>
    <col min="150" max="150" width="9.7265625" customWidth="1"/>
    <col min="151" max="151" width="4.54296875" customWidth="1"/>
    <col min="152" max="152" width="9.7265625" customWidth="1"/>
    <col min="153" max="153" width="5.54296875" customWidth="1"/>
    <col min="154" max="154" width="9.7265625" customWidth="1"/>
    <col min="155" max="155" width="4.54296875" customWidth="1"/>
    <col min="156" max="156" width="9.7265625" customWidth="1"/>
    <col min="157" max="157" width="20.453125" customWidth="1"/>
    <col min="158" max="158" width="21.26953125" customWidth="1"/>
    <col min="159" max="159" width="23.1796875" customWidth="1"/>
    <col min="160" max="160" width="19.26953125" customWidth="1"/>
    <col min="161" max="161" width="20" customWidth="1"/>
    <col min="162" max="162" width="20.26953125" customWidth="1"/>
    <col min="163" max="163" width="4.54296875" customWidth="1"/>
    <col min="164" max="164" width="9.7265625" customWidth="1"/>
    <col min="165" max="165" width="4.54296875" customWidth="1"/>
    <col min="166" max="167" width="9.7265625" customWidth="1"/>
    <col min="168" max="168" width="4.54296875" customWidth="1"/>
    <col min="169" max="170" width="9.7265625" customWidth="1"/>
    <col min="171" max="171" width="4.54296875" customWidth="1"/>
    <col min="172" max="173" width="9.7265625" customWidth="1"/>
    <col min="174" max="174" width="4.54296875" customWidth="1"/>
    <col min="175" max="176" width="9.7265625" customWidth="1"/>
    <col min="177" max="177" width="4.54296875" customWidth="1"/>
    <col min="178" max="179" width="9.7265625" customWidth="1"/>
    <col min="180" max="180" width="4.54296875" customWidth="1"/>
    <col min="181" max="182" width="9.7265625" customWidth="1"/>
    <col min="183" max="183" width="4.54296875" customWidth="1"/>
    <col min="184" max="185" width="9.7265625" customWidth="1"/>
    <col min="186" max="186" width="4.54296875" customWidth="1"/>
    <col min="187" max="188" width="9.7265625" customWidth="1"/>
    <col min="189" max="189" width="4.54296875" customWidth="1"/>
    <col min="190" max="191" width="9.7265625" customWidth="1"/>
    <col min="192" max="192" width="4.54296875" customWidth="1"/>
    <col min="193" max="194" width="9.7265625" customWidth="1"/>
    <col min="195" max="195" width="4.54296875" customWidth="1"/>
    <col min="196" max="197" width="9.7265625" customWidth="1"/>
    <col min="198" max="198" width="4.54296875" customWidth="1"/>
    <col min="199" max="200" width="9.7265625" customWidth="1"/>
    <col min="201" max="201" width="15" bestFit="1" customWidth="1"/>
    <col min="202" max="202" width="9.7265625" customWidth="1"/>
    <col min="203" max="203" width="4.54296875" customWidth="1"/>
    <col min="204" max="204" width="9.7265625" customWidth="1"/>
    <col min="205" max="205" width="4.54296875" customWidth="1"/>
    <col min="206" max="207" width="9.7265625" customWidth="1"/>
    <col min="208" max="208" width="4.54296875" customWidth="1"/>
    <col min="209" max="210" width="9.7265625" customWidth="1"/>
    <col min="211" max="211" width="5.54296875" customWidth="1"/>
    <col min="212" max="213" width="9.7265625" customWidth="1"/>
    <col min="214" max="214" width="4.54296875" customWidth="1"/>
    <col min="215" max="216" width="9.7265625" customWidth="1"/>
    <col min="217" max="217" width="4.54296875" customWidth="1"/>
    <col min="218" max="219" width="9.7265625" customWidth="1"/>
    <col min="220" max="220" width="4.54296875" customWidth="1"/>
    <col min="221" max="222" width="9.7265625" customWidth="1"/>
    <col min="223" max="223" width="4.54296875" customWidth="1"/>
    <col min="224" max="225" width="9.7265625" customWidth="1"/>
    <col min="226" max="226" width="4.54296875" customWidth="1"/>
    <col min="227" max="228" width="9.7265625" customWidth="1"/>
    <col min="229" max="229" width="5.54296875" customWidth="1"/>
    <col min="230" max="231" width="9.7265625" customWidth="1"/>
    <col min="232" max="232" width="4.54296875" customWidth="1"/>
    <col min="233" max="234" width="9.7265625" customWidth="1"/>
    <col min="235" max="235" width="4.54296875" customWidth="1"/>
    <col min="236" max="237" width="9.7265625" customWidth="1"/>
    <col min="238" max="238" width="5.54296875" customWidth="1"/>
    <col min="239" max="240" width="9.7265625" customWidth="1"/>
    <col min="241" max="241" width="20.453125" bestFit="1" customWidth="1"/>
    <col min="242" max="242" width="21.26953125" bestFit="1" customWidth="1"/>
    <col min="243" max="243" width="23.1796875" bestFit="1" customWidth="1"/>
    <col min="244" max="244" width="19.26953125" bestFit="1" customWidth="1"/>
    <col min="245" max="245" width="20" bestFit="1" customWidth="1"/>
    <col min="246" max="246" width="20.26953125" bestFit="1" customWidth="1"/>
  </cols>
  <sheetData>
    <row r="2" spans="1:3" x14ac:dyDescent="0.25">
      <c r="A2" s="1" t="s">
        <v>29</v>
      </c>
    </row>
    <row r="3" spans="1:3" x14ac:dyDescent="0.25">
      <c r="A3" s="35" t="s">
        <v>14</v>
      </c>
    </row>
    <row r="4" spans="1:3" x14ac:dyDescent="0.25">
      <c r="A4" s="36" t="s">
        <v>15</v>
      </c>
    </row>
    <row r="5" spans="1:3" x14ac:dyDescent="0.25">
      <c r="A5" s="36" t="s">
        <v>22</v>
      </c>
    </row>
    <row r="6" spans="1:3" x14ac:dyDescent="0.25">
      <c r="A6" s="35" t="s">
        <v>16</v>
      </c>
    </row>
    <row r="7" spans="1:3" x14ac:dyDescent="0.25">
      <c r="A7" s="35" t="s">
        <v>50</v>
      </c>
    </row>
    <row r="8" spans="1:3" x14ac:dyDescent="0.25">
      <c r="A8" s="35" t="s">
        <v>30</v>
      </c>
    </row>
    <row r="10" spans="1:3" x14ac:dyDescent="0.25">
      <c r="A10" s="35" t="s">
        <v>31</v>
      </c>
      <c r="B10" s="39">
        <v>4</v>
      </c>
    </row>
    <row r="11" spans="1:3" x14ac:dyDescent="0.25">
      <c r="A11" s="35" t="s">
        <v>32</v>
      </c>
      <c r="B11" s="39">
        <v>6</v>
      </c>
    </row>
    <row r="15" spans="1:3" ht="18" customHeight="1" x14ac:dyDescent="0.25">
      <c r="A15" s="38" t="s">
        <v>9</v>
      </c>
      <c r="B15" s="37" t="str">
        <f>INDEX($A$3:$A$8,B10)</f>
        <v>SVAF</v>
      </c>
      <c r="C15" s="37" t="str">
        <f>INDEX($A$3:$A$8,B11)</f>
        <v>TVACF</v>
      </c>
    </row>
    <row r="16" spans="1:3" x14ac:dyDescent="0.25">
      <c r="A16" s="34">
        <v>42005</v>
      </c>
      <c r="B16" s="27">
        <f>INDEX('Datos Simulados'!$B$5:$S$28, ROWS($A$16:A16),$B$10+12)</f>
        <v>4.5510537206381185</v>
      </c>
      <c r="C16" s="27">
        <f>INDEX('Datos Simulados'!$B$5:$S$28, ROWS($A$16:B16),$B$11+12)</f>
        <v>6.0680716275174911</v>
      </c>
    </row>
    <row r="17" spans="1:7" x14ac:dyDescent="0.25">
      <c r="A17" s="34">
        <v>42036</v>
      </c>
      <c r="B17" s="27">
        <f>INDEX('Datos Simulados'!$B$5:$S$28, ROWS($A$16:A17),$B$10+12)</f>
        <v>6.0680716275174911</v>
      </c>
      <c r="C17" s="27">
        <f>INDEX('Datos Simulados'!$B$5:$S$28, ROWS($A$16:B17),$B$11+12)</f>
        <v>18.204214882552474</v>
      </c>
    </row>
    <row r="18" spans="1:7" x14ac:dyDescent="0.25">
      <c r="A18" s="34">
        <v>42064</v>
      </c>
      <c r="B18" s="27">
        <f>INDEX('Datos Simulados'!$B$5:$S$28, ROWS($A$16:A18),$B$10+12)</f>
        <v>6.0680716275174911</v>
      </c>
      <c r="C18" s="27">
        <f>INDEX('Datos Simulados'!$B$5:$S$28, ROWS($A$16:B18),$B$11+12)</f>
        <v>28.823340230708084</v>
      </c>
    </row>
    <row r="19" spans="1:7" x14ac:dyDescent="0.25">
      <c r="A19" s="34">
        <v>42095</v>
      </c>
      <c r="B19" s="27">
        <f>INDEX('Datos Simulados'!$B$5:$S$28, ROWS($A$16:A19),$B$10+12)</f>
        <v>1.5170179068793728</v>
      </c>
      <c r="C19" s="27">
        <f>INDEX('Datos Simulados'!$B$5:$S$28, ROWS($A$16:B19),$B$11+12)</f>
        <v>3.0340358137587455</v>
      </c>
      <c r="F19" s="48" t="s">
        <v>33</v>
      </c>
      <c r="G19" s="48"/>
    </row>
    <row r="20" spans="1:7" x14ac:dyDescent="0.25">
      <c r="A20" s="34">
        <v>42125</v>
      </c>
      <c r="B20" s="27">
        <f>INDEX('Datos Simulados'!$B$5:$S$28, ROWS($A$16:A20),$B$10+12)</f>
        <v>3.0340358137587455</v>
      </c>
      <c r="C20" s="27">
        <f>INDEX('Datos Simulados'!$B$5:$S$28, ROWS($A$16:B20),$B$11+12)</f>
        <v>6.0680716275174911</v>
      </c>
      <c r="F20" s="9" t="str">
        <f>$B$15&amp;" Vs "&amp;$C$15</f>
        <v>SVAF Vs TVACF</v>
      </c>
      <c r="G20" s="9"/>
    </row>
    <row r="21" spans="1:7" x14ac:dyDescent="0.25">
      <c r="A21" s="34">
        <v>42156</v>
      </c>
      <c r="B21" s="27">
        <f>INDEX('Datos Simulados'!$B$5:$S$28, ROWS($A$16:A21),$B$10+12)</f>
        <v>7.5850895343968636</v>
      </c>
      <c r="C21" s="27">
        <f>INDEX('Datos Simulados'!$B$5:$S$28, ROWS($A$16:B21),$B$11+12)</f>
        <v>24.272286510069964</v>
      </c>
    </row>
    <row r="22" spans="1:7" x14ac:dyDescent="0.25">
      <c r="A22" s="34">
        <v>42186</v>
      </c>
      <c r="B22" s="27">
        <f>INDEX('Datos Simulados'!$B$5:$S$28, ROWS($A$16:A22),$B$10+12)</f>
        <v>3.0340358137587455</v>
      </c>
      <c r="C22" s="27">
        <f>INDEX('Datos Simulados'!$B$5:$S$28, ROWS($A$16:B22),$B$11+12)</f>
        <v>6.0680716275174911</v>
      </c>
    </row>
    <row r="23" spans="1:7" x14ac:dyDescent="0.25">
      <c r="A23" s="34">
        <v>42217</v>
      </c>
      <c r="B23" s="27">
        <f>INDEX('Datos Simulados'!$B$5:$S$28, ROWS($A$16:A23),$B$10+12)</f>
        <v>1.5170179068793728</v>
      </c>
      <c r="C23" s="27">
        <f>INDEX('Datos Simulados'!$B$5:$S$28, ROWS($A$16:B23),$B$11+12)</f>
        <v>15.170179068793727</v>
      </c>
    </row>
    <row r="24" spans="1:7" x14ac:dyDescent="0.25">
      <c r="A24" s="34">
        <v>42248</v>
      </c>
      <c r="B24" s="27">
        <f>INDEX('Datos Simulados'!$B$5:$S$28, ROWS($A$16:A24),$B$10+12)</f>
        <v>7.5850895343968636</v>
      </c>
      <c r="C24" s="27">
        <f>INDEX('Datos Simulados'!$B$5:$S$28, ROWS($A$16:B24),$B$11+12)</f>
        <v>21.238250696311219</v>
      </c>
    </row>
    <row r="25" spans="1:7" x14ac:dyDescent="0.25">
      <c r="A25" s="34">
        <v>42278</v>
      </c>
      <c r="B25" s="27">
        <f>INDEX('Datos Simulados'!$B$5:$S$28, ROWS($A$16:A25),$B$10+12)</f>
        <v>1.5170179068793728</v>
      </c>
      <c r="C25" s="27">
        <f>INDEX('Datos Simulados'!$B$5:$S$28, ROWS($A$16:B25),$B$11+12)</f>
        <v>13.653161161914355</v>
      </c>
    </row>
    <row r="26" spans="1:7" x14ac:dyDescent="0.25">
      <c r="A26" s="34">
        <v>42309</v>
      </c>
      <c r="B26" s="27">
        <f>INDEX('Datos Simulados'!$B$5:$S$28, ROWS($A$16:A26),$B$10+12)</f>
        <v>1.5170179068793728</v>
      </c>
      <c r="C26" s="27">
        <f>INDEX('Datos Simulados'!$B$5:$S$28, ROWS($A$16:B26),$B$11+12)</f>
        <v>21.238250696311219</v>
      </c>
    </row>
    <row r="27" spans="1:7" x14ac:dyDescent="0.25">
      <c r="A27" s="34">
        <v>42339</v>
      </c>
      <c r="B27" s="27">
        <f>INDEX('Datos Simulados'!$B$5:$S$28, ROWS($A$16:A27),$B$10+12)</f>
        <v>4.5510537206381185</v>
      </c>
      <c r="C27" s="27">
        <f>INDEX('Datos Simulados'!$B$5:$S$28, ROWS($A$16:B27),$B$11+12)</f>
        <v>13.653161161914355</v>
      </c>
    </row>
    <row r="28" spans="1:7" x14ac:dyDescent="0.25">
      <c r="A28" s="34">
        <v>42370</v>
      </c>
      <c r="B28" s="27">
        <f>INDEX('Datos Simulados'!$B$5:$S$28, ROWS($A$16:A28),$B$10+12)</f>
        <v>4.5510537206381185</v>
      </c>
      <c r="C28" s="27">
        <f>INDEX('Datos Simulados'!$B$5:$S$28, ROWS($A$16:B28),$B$11+12)</f>
        <v>12.136143255034982</v>
      </c>
    </row>
    <row r="29" spans="1:7" x14ac:dyDescent="0.25">
      <c r="A29" s="34">
        <v>42401</v>
      </c>
      <c r="B29" s="27">
        <f>INDEX('Datos Simulados'!$B$5:$S$28, ROWS($A$16:A29),$B$10+12)</f>
        <v>1.5170179068793728</v>
      </c>
      <c r="C29" s="27">
        <f>INDEX('Datos Simulados'!$B$5:$S$28, ROWS($A$16:B29),$B$11+12)</f>
        <v>21.238250696311219</v>
      </c>
    </row>
    <row r="30" spans="1:7" x14ac:dyDescent="0.25">
      <c r="A30" s="34">
        <v>42430</v>
      </c>
      <c r="B30" s="27">
        <f>INDEX('Datos Simulados'!$B$5:$S$28, ROWS($A$16:A30),$B$10+12)</f>
        <v>6.0680716275174911</v>
      </c>
      <c r="C30" s="27">
        <f>INDEX('Datos Simulados'!$B$5:$S$28, ROWS($A$16:B30),$B$11+12)</f>
        <v>25.789304416949339</v>
      </c>
    </row>
    <row r="31" spans="1:7" x14ac:dyDescent="0.25">
      <c r="A31" s="34">
        <v>42461</v>
      </c>
      <c r="B31" s="27">
        <f>INDEX('Datos Simulados'!$B$5:$S$28, ROWS($A$16:A31),$B$10+12)</f>
        <v>0</v>
      </c>
      <c r="C31" s="27">
        <f>INDEX('Datos Simulados'!$B$5:$S$28, ROWS($A$16:B31),$B$11+12)</f>
        <v>10.61912534815561</v>
      </c>
    </row>
    <row r="32" spans="1:7" x14ac:dyDescent="0.25">
      <c r="A32" s="34">
        <v>42491</v>
      </c>
      <c r="B32" s="27">
        <f>INDEX('Datos Simulados'!$B$5:$S$28, ROWS($A$16:A32),$B$10+12)</f>
        <v>6.0680716275174911</v>
      </c>
      <c r="C32" s="27">
        <f>INDEX('Datos Simulados'!$B$5:$S$28, ROWS($A$16:B32),$B$11+12)</f>
        <v>9.1021074412762371</v>
      </c>
    </row>
    <row r="33" spans="1:3" x14ac:dyDescent="0.25">
      <c r="A33" s="34">
        <v>42522</v>
      </c>
      <c r="B33" s="27">
        <f>INDEX('Datos Simulados'!$B$5:$S$28, ROWS($A$16:A33),$B$10+12)</f>
        <v>6.0680716275174911</v>
      </c>
      <c r="C33" s="27">
        <f>INDEX('Datos Simulados'!$B$5:$S$28, ROWS($A$16:B33),$B$11+12)</f>
        <v>19.721232789431845</v>
      </c>
    </row>
    <row r="34" spans="1:3" x14ac:dyDescent="0.25">
      <c r="A34" s="34">
        <v>42552</v>
      </c>
      <c r="B34" s="27">
        <f>INDEX('Datos Simulados'!$B$5:$S$28, ROWS($A$16:A34),$B$10+12)</f>
        <v>0</v>
      </c>
      <c r="C34" s="27">
        <f>INDEX('Datos Simulados'!$B$5:$S$28, ROWS($A$16:B34),$B$11+12)</f>
        <v>13.653161161914355</v>
      </c>
    </row>
    <row r="35" spans="1:3" x14ac:dyDescent="0.25">
      <c r="A35" s="34">
        <v>42583</v>
      </c>
      <c r="B35" s="27">
        <f>INDEX('Datos Simulados'!$B$5:$S$28, ROWS($A$16:A35),$B$10+12)</f>
        <v>6.0680716275174911</v>
      </c>
      <c r="C35" s="27">
        <f>INDEX('Datos Simulados'!$B$5:$S$28, ROWS($A$16:B35),$B$11+12)</f>
        <v>28.823340230708084</v>
      </c>
    </row>
    <row r="36" spans="1:3" x14ac:dyDescent="0.25">
      <c r="A36" s="34">
        <v>42614</v>
      </c>
      <c r="B36" s="27">
        <f>INDEX('Datos Simulados'!$B$5:$S$28, ROWS($A$16:A36),$B$10+12)</f>
        <v>1.5170179068793728</v>
      </c>
      <c r="C36" s="27">
        <f>INDEX('Datos Simulados'!$B$5:$S$28, ROWS($A$16:B36),$B$11+12)</f>
        <v>9.1021074412762371</v>
      </c>
    </row>
    <row r="37" spans="1:3" x14ac:dyDescent="0.25">
      <c r="A37" s="34">
        <v>42644</v>
      </c>
      <c r="B37" s="27">
        <f>INDEX('Datos Simulados'!$B$5:$S$28, ROWS($A$16:A37),$B$10+12)</f>
        <v>7.5850895343968636</v>
      </c>
      <c r="C37" s="27">
        <f>INDEX('Datos Simulados'!$B$5:$S$28, ROWS($A$16:B37),$B$11+12)</f>
        <v>15.170179068793727</v>
      </c>
    </row>
    <row r="38" spans="1:3" x14ac:dyDescent="0.25">
      <c r="A38" s="34">
        <v>42675</v>
      </c>
      <c r="B38" s="27">
        <f>INDEX('Datos Simulados'!$B$5:$S$28, ROWS($A$16:A38),$B$10+12)</f>
        <v>1.5170179068793728</v>
      </c>
      <c r="C38" s="27">
        <f>INDEX('Datos Simulados'!$B$5:$S$28, ROWS($A$16:B38),$B$11+12)</f>
        <v>15.170179068793727</v>
      </c>
    </row>
    <row r="39" spans="1:3" x14ac:dyDescent="0.25">
      <c r="A39" s="34">
        <v>42705</v>
      </c>
      <c r="B39" s="27">
        <f>INDEX('Datos Simulados'!$B$5:$S$28, ROWS($A$16:A39),$B$10+12)</f>
        <v>1.5170179068793728</v>
      </c>
      <c r="C39" s="27">
        <f>INDEX('Datos Simulados'!$B$5:$S$28, ROWS($A$16:B39),$B$11+12)</f>
        <v>12.136143255034982</v>
      </c>
    </row>
  </sheetData>
  <mergeCells count="1">
    <mergeCell ref="F19:G19"/>
  </mergeCells>
  <pageMargins left="0.7" right="0.7" top="0.75" bottom="0.75" header="0.3" footer="0.3"/>
  <pageSetup paperSize="9" orientation="portrait" horizontalDpi="0" verticalDpi="0" r:id="rId1"/>
  <ignoredErrors>
    <ignoredError sqref="B17:B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15</xdr:col>
                    <xdr:colOff>57150</xdr:colOff>
                    <xdr:row>19</xdr:row>
                    <xdr:rowOff>76200</xdr:rowOff>
                  </from>
                  <to>
                    <xdr:col>18</xdr:col>
                    <xdr:colOff>165100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15</xdr:col>
                    <xdr:colOff>50800</xdr:colOff>
                    <xdr:row>17</xdr:row>
                    <xdr:rowOff>50800</xdr:rowOff>
                  </from>
                  <to>
                    <xdr:col>18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Definiciones</vt:lpstr>
      <vt:lpstr>Ecuaciones</vt:lpstr>
      <vt:lpstr>Datos Simulados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Arias</dc:creator>
  <cp:lastModifiedBy>Daniel Roberto Arias</cp:lastModifiedBy>
  <dcterms:created xsi:type="dcterms:W3CDTF">2017-06-03T15:23:04Z</dcterms:created>
  <dcterms:modified xsi:type="dcterms:W3CDTF">2017-09-01T13:14:25Z</dcterms:modified>
</cp:coreProperties>
</file>